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הוצאות ישירות\2024\Q4-2024\הבינלאומי + רום\הנדסאים גמל\דוחות להעלאה לאתר\"/>
    </mc:Choice>
  </mc:AlternateContent>
  <xr:revisionPtr revIDLastSave="0" documentId="8_{A3EA69EE-4A9D-449D-BE89-86672C42659B}" xr6:coauthVersionLast="47" xr6:coauthVersionMax="47" xr10:uidLastSave="{00000000-0000-0000-0000-000000000000}"/>
  <bookViews>
    <workbookView xWindow="-120" yWindow="-120" windowWidth="29040" windowHeight="15720" xr2:uid="{1F262C63-71E2-4146-9ED0-5DA8B6BF2D07}"/>
  </bookViews>
  <sheets>
    <sheet name="נספח 1 - ג.הנדסאים להשקעה מצרפי" sheetId="8" r:id="rId1"/>
    <sheet name="נספח 1 - הנדסאים להשקעה מסל. מנ" sheetId="9" r:id="rId2"/>
    <sheet name="נספח 1 - הנדסאים להשקעה מסל. אג" sheetId="10" r:id="rId3"/>
    <sheet name="נספח 1 - הנדסאים להשקעה מסל. כל" sheetId="11" r:id="rId4"/>
    <sheet name="נספח 1 - הנדסאים להשקעה עוקב מד" sheetId="12" r:id="rId5"/>
    <sheet name="נספח 2 –עמלות והוצאות לא חיצוני" sheetId="5" r:id="rId6"/>
    <sheet name="נספח 3 - עמלות ניהול חיצוני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8" l="1"/>
  <c r="B26" i="8"/>
  <c r="B44" i="8"/>
  <c r="B43" i="8"/>
  <c r="B42" i="8"/>
  <c r="B41" i="8"/>
  <c r="B40" i="8"/>
  <c r="B39" i="8"/>
  <c r="B38" i="8"/>
  <c r="B37" i="8"/>
  <c r="B36" i="8"/>
  <c r="B21" i="8"/>
  <c r="B19" i="8"/>
  <c r="B17" i="8"/>
  <c r="B15" i="8"/>
  <c r="B14" i="8"/>
  <c r="B11" i="8"/>
  <c r="B10" i="8"/>
  <c r="B7" i="8"/>
  <c r="B6" i="8"/>
  <c r="B38" i="12" l="1"/>
  <c r="B35" i="12" s="1"/>
  <c r="B25" i="12"/>
  <c r="B21" i="12"/>
  <c r="B19" i="12"/>
  <c r="B14" i="12"/>
  <c r="B11" i="12"/>
  <c r="B10" i="12"/>
  <c r="B9" i="12"/>
  <c r="B5" i="12"/>
  <c r="B23" i="12" l="1"/>
  <c r="B29" i="12" s="1"/>
  <c r="B62" i="12" s="1"/>
  <c r="B53" i="12"/>
  <c r="B46" i="12"/>
  <c r="B50" i="12" s="1"/>
  <c r="B57" i="12" l="1"/>
  <c r="B58" i="12" s="1"/>
  <c r="B8" i="5" l="1"/>
  <c r="B52" i="8"/>
  <c r="B33" i="8"/>
  <c r="B5" i="8"/>
  <c r="B25" i="8" l="1"/>
  <c r="B78" i="6" l="1"/>
  <c r="B38" i="5" l="1"/>
  <c r="B38" i="11"/>
  <c r="B35" i="11"/>
  <c r="B53" i="11" s="1"/>
  <c r="B25" i="11"/>
  <c r="B21" i="11"/>
  <c r="B19" i="11"/>
  <c r="B14" i="11"/>
  <c r="B11" i="11"/>
  <c r="B10" i="11"/>
  <c r="B9" i="11"/>
  <c r="B5" i="11"/>
  <c r="B50" i="10"/>
  <c r="B38" i="10"/>
  <c r="B35" i="10"/>
  <c r="B25" i="10"/>
  <c r="B21" i="10"/>
  <c r="B19" i="10"/>
  <c r="B14" i="10"/>
  <c r="B11" i="10"/>
  <c r="B10" i="10"/>
  <c r="B9" i="10"/>
  <c r="B5" i="10"/>
  <c r="B38" i="9"/>
  <c r="B35" i="8" s="1"/>
  <c r="B25" i="9"/>
  <c r="B21" i="9"/>
  <c r="B19" i="9"/>
  <c r="B14" i="9"/>
  <c r="B13" i="9"/>
  <c r="B11" i="9"/>
  <c r="B10" i="9"/>
  <c r="B5" i="9"/>
  <c r="B67" i="6"/>
  <c r="B55" i="6"/>
  <c r="B22" i="6"/>
  <c r="B16" i="6"/>
  <c r="B52" i="5"/>
  <c r="B46" i="5"/>
  <c r="B33" i="5"/>
  <c r="B27" i="5"/>
  <c r="B20" i="5"/>
  <c r="B23" i="11" l="1"/>
  <c r="B57" i="11" s="1"/>
  <c r="B58" i="11" s="1"/>
  <c r="B23" i="10"/>
  <c r="B29" i="10" s="1"/>
  <c r="B62" i="10" s="1"/>
  <c r="B23" i="9"/>
  <c r="B29" i="9" s="1"/>
  <c r="B62" i="9" s="1"/>
  <c r="B9" i="9"/>
  <c r="B13" i="8"/>
  <c r="B35" i="9"/>
  <c r="B53" i="9" s="1"/>
  <c r="B9" i="8"/>
  <c r="B23" i="8" s="1"/>
  <c r="B29" i="8" s="1"/>
  <c r="B53" i="8"/>
  <c r="B46" i="11"/>
  <c r="B50" i="11" s="1"/>
  <c r="B29" i="11"/>
  <c r="B62" i="11" s="1"/>
  <c r="B57" i="8" l="1"/>
  <c r="B58" i="8" s="1"/>
  <c r="B57" i="9"/>
  <c r="B58" i="9" s="1"/>
  <c r="B57" i="10"/>
  <c r="B58" i="10" s="1"/>
  <c r="B46" i="9"/>
  <c r="B50" i="9" s="1"/>
  <c r="B77" i="6" l="1"/>
  <c r="B40" i="6" l="1"/>
  <c r="B48" i="6"/>
  <c r="B5" i="6" l="1"/>
  <c r="B39" i="5" l="1"/>
  <c r="B61" i="6" l="1"/>
  <c r="B9" i="6" l="1"/>
  <c r="B69" i="6" s="1"/>
  <c r="B54" i="5" l="1"/>
</calcChain>
</file>

<file path=xl/sharedStrings.xml><?xml version="1.0" encoding="utf-8"?>
<sst xmlns="http://schemas.openxmlformats.org/spreadsheetml/2006/main" count="311" uniqueCount="117">
  <si>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</si>
  <si>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</si>
  <si>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</si>
  <si>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</si>
  <si>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</si>
  <si>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</si>
  <si>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</si>
  <si>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</si>
  <si>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</si>
  <si>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</si>
  <si>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</si>
  <si>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</si>
  <si>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</si>
  <si>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</si>
  <si>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</si>
  <si>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</si>
  <si>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</si>
  <si>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</si>
  <si>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</si>
  <si>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</si>
  <si>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</si>
  <si>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</si>
  <si>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</si>
  <si>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</si>
  <si>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</si>
  <si>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</si>
  <si>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</si>
  <si>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</si>
  <si>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</si>
  <si>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</si>
  <si>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</si>
  <si>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</si>
  <si>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</si>
  <si>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</si>
  <si>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</si>
  <si>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</si>
  <si>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</si>
  <si>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</si>
  <si>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</si>
  <si>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(1)      קסטודיאן א'</t>
  </si>
  <si>
    <t>(2)      קסטודיאן ב'</t>
  </si>
  <si>
    <t>(1)      גוף/יחיד א'</t>
  </si>
  <si>
    <t>(2)      גוף/יחיד ב'</t>
  </si>
  <si>
    <t>(1)      רשות מסים א'</t>
  </si>
  <si>
    <t>(2)      רשות מסים ב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</si>
  <si>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</si>
  <si>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</si>
  <si>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</si>
  <si>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</si>
  <si>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</si>
  <si>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</si>
  <si>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</si>
  <si>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</si>
  <si>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</si>
  <si>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</si>
  <si>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</si>
  <si>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</si>
  <si>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</si>
  <si>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</si>
  <si>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</si>
  <si>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</si>
  <si>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</si>
  <si>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</si>
  <si>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</si>
  <si>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</si>
  <si>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</si>
  <si>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</si>
  <si>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</si>
  <si>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</si>
  <si>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>FIRST TRUST ADVISORS</t>
  </si>
  <si>
    <t>VANGUARD GROUP</t>
  </si>
  <si>
    <t>LYXOR</t>
  </si>
  <si>
    <t xml:space="preserve">צדדים שאינם קשורים </t>
  </si>
  <si>
    <t>הבינלאומי</t>
  </si>
  <si>
    <t>INVESCO POWER SHARES</t>
  </si>
  <si>
    <t>ISHARES</t>
  </si>
  <si>
    <t>הראל קרנות נאמנות בע"מ</t>
  </si>
  <si>
    <t>קסם קרנות נאמנות בע"מ</t>
  </si>
  <si>
    <t>AMUNDI INVESTMENT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</si>
  <si>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</si>
  <si>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</si>
  <si>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</si>
  <si>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</si>
  <si>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</si>
  <si>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</si>
  <si>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</si>
  <si>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</si>
  <si>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</si>
  <si>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</si>
  <si>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</si>
  <si>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</si>
  <si>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</si>
  <si>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</si>
  <si>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</si>
  <si>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 xml:space="preserve">א. הוצאה הנובעת מהשקעה בניירות ערך לא סחירים או ממתן הלוואה למי שאינו עמית או מבוטח </t>
  </si>
  <si>
    <t>אחרים</t>
  </si>
  <si>
    <t>סך הכל דמי ניהול משתנים</t>
  </si>
  <si>
    <t>מגדל קרנות נאמנות בע"מ</t>
  </si>
  <si>
    <t>מור קרנות נאמנות בע"מ</t>
  </si>
  <si>
    <t>(1)      מנהל קרנות א'</t>
  </si>
  <si>
    <t>-</t>
  </si>
  <si>
    <t>ב. השווי המשוערך של נכסי הקופה או המסלול נכון ליום 31 בדצמבר 2023</t>
  </si>
  <si>
    <t>18. שיעור מגבלת עמלת ניהול חיצוני שהמשקיע המוסדי הצהיר עליה בהתאם לתקנה 2א לתקנות הוצאות ישירות עבור שנת הכספים 2025</t>
  </si>
  <si>
    <t>13. שיעור מגבלת עמלת ניהול חיצוני שהמשקיע המוסדי הצהיר עליה  עבור שנת הכספים 2024</t>
  </si>
  <si>
    <t>AMUNDI</t>
  </si>
  <si>
    <t>SPDR FUND</t>
  </si>
  <si>
    <t>נספח 2 – פרוט עמלות והוצאות שאינן עמלות ניהול חיצוני לשנה המסתיימת ביום: 31.12.2024</t>
  </si>
  <si>
    <t>נספח 3 - פירוט עמלות ניהול חיצוני לשנה המסתיימת ביום: 31.12.2024</t>
  </si>
  <si>
    <t>א. השווי המשוערך של  נכסי הקופה או המסלול נכון ליום 31 בדצמבר 2024</t>
  </si>
  <si>
    <t>אי.בי.אי קרנות נאמנות בע"מ</t>
  </si>
  <si>
    <t>ב. השווי המשוערך של נכסי הקופה או המסלול נכון ליום 30 בספטמבר 2024 (*)</t>
  </si>
  <si>
    <t>במסלול זה הופקדו כספים לראשונה בחודש ספטמבר 2024 ושווי הנכסים המוצג הינו שווי הנכסים לסוף שנת הדוח שהינו למעשה הרבעון העוקב למועד ההפקדה הראשונה במסלול (*)</t>
  </si>
  <si>
    <t>הנדסאים קופת גמל להשקעה - מסלול מניות
נספח 1- סך  ההוצאות הישירות ששולמו בעד כל סוג של הוצאה ישירה לתקופה המסתיימת ביום 31.12.2024</t>
  </si>
  <si>
    <t>הנדסאים קופת גמל להשקעה - מסלול אשראי ואג"ח 
נספח 1- סך  ההוצאות הישירות ששולמו בעד כל סוג של הוצאה ישירה לתקופה המסתיימת ביום 31.12.2024</t>
  </si>
  <si>
    <t>הנדסאים קופת גמל להשקעה - מסלול כללי
נספח 1- סך  ההוצאות הישירות ששולמו בעד כל סוג של הוצאה ישירה לתקופה המסתיימת ביום 31.12.2024</t>
  </si>
  <si>
    <t>הנדסאים קופת גמל להשקעה - מסלול עוקב מדד s&amp;p500
נספח 1- סך  ההוצאות הישירות ששולמו בעד כל סוג של הוצאה ישירה לתקופה המסתיימת ביום 31.12.2024</t>
  </si>
  <si>
    <t>הנדסאים קופת גמל להשקעה - דו"ח מאוחד
נספח 1- סך  ההוצאות הישירות ששולמו בעד כל סוג של הוצאה ישירה לתקופה המסתיימת ביום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</si>
</sst>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00000000000000"/>
    <numFmt numFmtId="165" formatCode="#,##0.0000"/>
    <numFmt numFmtId="166" formatCode="_ * #,##0.000_ ;_ * \-#,##0.000_ ;_ * &quot;-&quot;??_ ;_ @_ "/>
    <numFmt numFmtId="167" formatCode="_ * #,##0.0000_ ;_ * \-#,##0.0000_ ;_ * &quot;-&quot;??_ ;_ @_ 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Arial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1"/>
    </xf>
    <xf numFmtId="0" fontId="5" fillId="0" borderId="4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/>
    </xf>
    <xf numFmtId="0" fontId="2" fillId="0" borderId="6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9" fillId="0" borderId="1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2" fontId="3" fillId="0" borderId="5" xfId="0" applyNumberFormat="1" applyFont="1" applyBorder="1" applyAlignment="1">
      <alignment horizontal="justify" vertical="center" wrapText="1" readingOrder="2"/>
    </xf>
    <xf numFmtId="0" fontId="9" fillId="0" borderId="0" xfId="0" applyFont="1" applyAlignment="1">
      <alignment horizontal="right" wrapText="1"/>
    </xf>
    <xf numFmtId="0" fontId="3" fillId="0" borderId="5" xfId="0" applyFont="1" applyBorder="1" applyAlignment="1">
      <alignment horizontal="right" vertical="center" wrapText="1" readingOrder="2"/>
    </xf>
    <xf numFmtId="0" fontId="9" fillId="0" borderId="0" xfId="0" applyFont="1" applyAlignment="1" applyProtection="1">
      <alignment horizontal="right" wrapText="1"/>
      <protection locked="0"/>
    </xf>
    <xf numFmtId="2" fontId="9" fillId="0" borderId="0" xfId="0" applyNumberFormat="1" applyFont="1" applyAlignment="1" applyProtection="1">
      <alignment horizontal="left" wrapText="1"/>
      <protection locked="0"/>
    </xf>
    <xf numFmtId="2" fontId="9" fillId="0" borderId="0" xfId="0" applyNumberFormat="1" applyFont="1" applyAlignment="1">
      <alignment horizontal="left" wrapText="1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right" vertical="center" wrapText="1" readingOrder="2"/>
    </xf>
    <xf numFmtId="0" fontId="1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 readingOrder="2"/>
    </xf>
    <xf numFmtId="4" fontId="3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Alignment="1">
      <alignment horizontal="right" vertical="center" readingOrder="2"/>
    </xf>
    <xf numFmtId="43" fontId="3" fillId="0" borderId="5" xfId="2" applyFont="1" applyFill="1" applyBorder="1" applyAlignment="1">
      <alignment horizontal="right" vertical="center" wrapText="1" readingOrder="2"/>
    </xf>
    <xf numFmtId="43" fontId="3" fillId="0" borderId="0" xfId="2" applyFont="1" applyFill="1" applyAlignment="1">
      <alignment horizontal="right"/>
    </xf>
    <xf numFmtId="43" fontId="2" fillId="0" borderId="3" xfId="2" applyFont="1" applyFill="1" applyBorder="1" applyAlignment="1">
      <alignment horizontal="justify" vertical="center" wrapText="1" readingOrder="2"/>
    </xf>
    <xf numFmtId="43" fontId="3" fillId="0" borderId="5" xfId="2" applyFont="1" applyFill="1" applyBorder="1" applyAlignment="1">
      <alignment horizontal="justify" vertical="center" wrapText="1" readingOrder="2"/>
    </xf>
    <xf numFmtId="43" fontId="3" fillId="0" borderId="7" xfId="2" applyFont="1" applyFill="1" applyBorder="1" applyAlignment="1">
      <alignment horizontal="justify" vertical="center" wrapText="1" readingOrder="2"/>
    </xf>
    <xf numFmtId="43" fontId="3" fillId="0" borderId="6" xfId="2" applyFont="1" applyFill="1" applyBorder="1" applyAlignment="1">
      <alignment horizontal="right" vertical="center" wrapText="1" readingOrder="2"/>
    </xf>
    <xf numFmtId="43" fontId="3" fillId="0" borderId="0" xfId="2" applyFont="1" applyFill="1" applyAlignment="1">
      <alignment horizontal="right" vertical="center" readingOrder="2"/>
    </xf>
    <xf numFmtId="4" fontId="0" fillId="0" borderId="0" xfId="0" applyNumberFormat="1"/>
    <xf numFmtId="43" fontId="4" fillId="0" borderId="1" xfId="2" applyFont="1" applyFill="1" applyBorder="1" applyAlignment="1">
      <alignment horizontal="right" vertical="center" readingOrder="2"/>
    </xf>
    <xf numFmtId="43" fontId="3" fillId="0" borderId="1" xfId="2" applyFont="1" applyFill="1" applyBorder="1" applyAlignment="1">
      <alignment horizontal="right" vertical="center"/>
    </xf>
    <xf numFmtId="43" fontId="4" fillId="0" borderId="1" xfId="2" applyFont="1" applyFill="1" applyBorder="1" applyAlignment="1">
      <alignment horizontal="right" vertical="center" readingOrder="1"/>
    </xf>
    <xf numFmtId="43" fontId="3" fillId="0" borderId="0" xfId="2" applyFont="1" applyFill="1" applyAlignment="1">
      <alignment horizontal="right" vertical="center"/>
    </xf>
    <xf numFmtId="43" fontId="0" fillId="0" borderId="0" xfId="0" applyNumberFormat="1"/>
    <xf numFmtId="43" fontId="10" fillId="0" borderId="1" xfId="2" applyFont="1" applyFill="1" applyBorder="1" applyAlignment="1">
      <alignment horizontal="right"/>
    </xf>
    <xf numFmtId="165" fontId="0" fillId="0" borderId="0" xfId="0" applyNumberFormat="1"/>
    <xf numFmtId="166" fontId="3" fillId="0" borderId="0" xfId="2" applyNumberFormat="1" applyFont="1" applyFill="1" applyAlignment="1">
      <alignment horizontal="right" vertical="center" readingOrder="2"/>
    </xf>
    <xf numFmtId="167" fontId="3" fillId="0" borderId="0" xfId="0" applyNumberFormat="1" applyFont="1" applyAlignment="1">
      <alignment horizontal="right" vertical="center" readingOrder="2"/>
    </xf>
    <xf numFmtId="43" fontId="3" fillId="0" borderId="6" xfId="2" applyFont="1" applyFill="1" applyBorder="1" applyAlignment="1">
      <alignment horizontal="justify" vertical="center" wrapText="1" readingOrder="2"/>
    </xf>
    <xf numFmtId="43" fontId="3" fillId="0" borderId="0" xfId="0" applyNumberFormat="1" applyFont="1" applyAlignment="1">
      <alignment horizontal="right"/>
    </xf>
    <xf numFmtId="43" fontId="4" fillId="0" borderId="1" xfId="2" applyFont="1" applyFill="1" applyBorder="1" applyAlignment="1">
      <alignment horizontal="center" vertical="center" readingOrder="2"/>
    </xf>
    <xf numFmtId="43" fontId="3" fillId="0" borderId="9" xfId="2" applyFont="1" applyFill="1" applyBorder="1" applyAlignment="1">
      <alignment horizontal="justify" vertical="center" wrapText="1" readingOrder="2"/>
    </xf>
    <xf numFmtId="43" fontId="3" fillId="0" borderId="5" xfId="2" applyFont="1" applyFill="1" applyBorder="1" applyAlignment="1">
      <alignment horizontal="justify" vertical="center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right" vertical="center" wrapText="1" readingOrder="2"/>
    </xf>
  </cellXfs>
  <cellStyles count="3">
    <cellStyle name="Comma" xfId="2" builtinId="3"/>
    <cellStyle name="Normal" xfId="0" builtinId="0"/>
    <cellStyle name="Normal 2" xfId="1" xr:uid="{54966482-994A-4C81-9F57-A7CF61072040}"/>
  </cellStyles>
  <dxfs count="0"/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11A2-DCCC-431E-ABDF-0ECA25475AAB}">
  <dimension ref="A1:C63"/>
  <sheetViews>
    <sheetView rightToLeft="1" tabSelected="1" workbookViewId="0">
      <selection activeCell="A15" sqref="A15"/>
    </sheetView>
  </sheetViews>
  <sheetFormatPr defaultRowHeight="15.75" x14ac:dyDescent="0.2"/>
  <cols>
    <col min="1" max="1" width="56.125" style="1" customWidth="1"/>
    <col min="2" max="2" width="46" style="40" customWidth="1"/>
  </cols>
  <sheetData>
    <row r="1" spans="1:3" ht="63" x14ac:dyDescent="0.2">
      <c r="A1" s="24" t="s">
        <v>116</v>
      </c>
      <c r="B1" s="48" t="s">
        <v>0</v>
      </c>
    </row>
    <row r="2" spans="1:3" ht="14.25" x14ac:dyDescent="0.2">
      <c r="A2" s="25"/>
      <c r="B2" s="42"/>
    </row>
    <row r="3" spans="1:3" x14ac:dyDescent="0.2">
      <c r="A3" s="3"/>
      <c r="B3" s="39"/>
    </row>
    <row r="4" spans="1:3" x14ac:dyDescent="0.2">
      <c r="A4" s="3"/>
      <c r="B4" s="39"/>
    </row>
    <row r="5" spans="1:3" x14ac:dyDescent="0.2">
      <c r="A5" s="4" t="s">
        <v>1</v>
      </c>
      <c r="B5" s="39">
        <f>+B6+B7</f>
        <v>6.7578989371980667</v>
      </c>
      <c r="C5" s="36"/>
    </row>
    <row r="6" spans="1:3" x14ac:dyDescent="0.2">
      <c r="A6" s="4" t="s">
        <v>2</v>
      </c>
      <c r="B6" s="39">
        <f>'נספח 1 - הנדסאים להשקעה מסל. מנ'!B6+'נספח 1 - הנדסאים להשקעה מסל. אג'!B6+'נספח 1 - הנדסאים להשקעה מסל. כל'!B6+'נספח 1 - הנדסאים להשקעה עוקב מד'!B6</f>
        <v>0</v>
      </c>
      <c r="C6" s="36"/>
    </row>
    <row r="7" spans="1:3" x14ac:dyDescent="0.2">
      <c r="A7" s="4" t="s">
        <v>3</v>
      </c>
      <c r="B7" s="39">
        <f>'נספח 1 - הנדסאים להשקעה מסל. מנ'!B7+'נספח 1 - הנדסאים להשקעה מסל. אג'!B7+'נספח 1 - הנדסאים להשקעה מסל. כל'!B7+'נספח 1 - הנדסאים להשקעה עוקב מד'!B7</f>
        <v>6.7578989371980667</v>
      </c>
      <c r="C7" s="36"/>
    </row>
    <row r="8" spans="1:3" x14ac:dyDescent="0.2">
      <c r="A8" s="4"/>
      <c r="B8" s="39"/>
      <c r="C8" s="36"/>
    </row>
    <row r="9" spans="1:3" ht="31.5" x14ac:dyDescent="0.2">
      <c r="A9" s="4" t="s">
        <v>20</v>
      </c>
      <c r="B9" s="39">
        <f>+B10+B11</f>
        <v>0</v>
      </c>
      <c r="C9" s="36"/>
    </row>
    <row r="10" spans="1:3" x14ac:dyDescent="0.2">
      <c r="A10" s="4" t="s">
        <v>4</v>
      </c>
      <c r="B10" s="39">
        <f>'נספח 1 - הנדסאים להשקעה מסל. מנ'!B10+'נספח 1 - הנדסאים להשקעה מסל. אג'!B10+'נספח 1 - הנדסאים להשקעה מסל. כל'!B10+'נספח 1 - הנדסאים להשקעה עוקב מד'!B10</f>
        <v>0</v>
      </c>
      <c r="C10" s="36"/>
    </row>
    <row r="11" spans="1:3" x14ac:dyDescent="0.2">
      <c r="A11" s="4" t="s">
        <v>5</v>
      </c>
      <c r="B11" s="39">
        <f>'נספח 1 - הנדסאים להשקעה מסל. מנ'!B11+'נספח 1 - הנדסאים להשקעה מסל. אג'!B11+'נספח 1 - הנדסאים להשקעה מסל. כל'!B11+'נספח 1 - הנדסאים להשקעה עוקב מד'!B11</f>
        <v>0</v>
      </c>
      <c r="C11" s="36"/>
    </row>
    <row r="12" spans="1:3" x14ac:dyDescent="0.2">
      <c r="A12" s="4"/>
      <c r="B12" s="39"/>
      <c r="C12" s="36"/>
    </row>
    <row r="13" spans="1:3" x14ac:dyDescent="0.2">
      <c r="A13" s="4" t="s">
        <v>6</v>
      </c>
      <c r="B13" s="39">
        <f>+B14+B15</f>
        <v>0</v>
      </c>
      <c r="C13" s="36"/>
    </row>
    <row r="14" spans="1:3" ht="31.5" x14ac:dyDescent="0.2">
      <c r="A14" s="4" t="s">
        <v>94</v>
      </c>
      <c r="B14" s="39">
        <f>'נספח 1 - הנדסאים להשקעה מסל. מנ'!B14+'נספח 1 - הנדסאים להשקעה מסל. אג'!B14+'נספח 1 - הנדסאים להשקעה מסל. כל'!B14+'נספח 1 - הנדסאים להשקעה עוקב מד'!B14</f>
        <v>0</v>
      </c>
      <c r="C14" s="36"/>
    </row>
    <row r="15" spans="1:3" x14ac:dyDescent="0.2">
      <c r="A15" s="4" t="s">
        <v>7</v>
      </c>
      <c r="B15" s="39">
        <f>'נספח 1 - הנדסאים להשקעה מסל. מנ'!B15+'נספח 1 - הנדסאים להשקעה מסל. אג'!B15+'נספח 1 - הנדסאים להשקעה מסל. כל'!B15+'נספח 1 - הנדסאים להשקעה עוקב מד'!B15</f>
        <v>0</v>
      </c>
      <c r="C15" s="36"/>
    </row>
    <row r="16" spans="1:3" x14ac:dyDescent="0.2">
      <c r="A16" s="4"/>
      <c r="B16" s="39"/>
      <c r="C16" s="36"/>
    </row>
    <row r="17" spans="1:3" ht="31.5" x14ac:dyDescent="0.2">
      <c r="A17" s="4" t="s">
        <v>8</v>
      </c>
      <c r="B17" s="39">
        <f>'נספח 1 - הנדסאים להשקעה מסל. מנ'!B17+'נספח 1 - הנדסאים להשקעה מסל. אג'!B17+'נספח 1 - הנדסאים להשקעה מסל. כל'!B17+'נספח 1 - הנדסאים להשקעה עוקב מד'!B17</f>
        <v>3.19577</v>
      </c>
      <c r="C17" s="36"/>
    </row>
    <row r="18" spans="1:3" x14ac:dyDescent="0.2">
      <c r="A18" s="4"/>
      <c r="B18" s="39"/>
      <c r="C18" s="36"/>
    </row>
    <row r="19" spans="1:3" x14ac:dyDescent="0.2">
      <c r="A19" s="4" t="s">
        <v>79</v>
      </c>
      <c r="B19" s="39">
        <f>'נספח 1 - הנדסאים להשקעה מסל. מנ'!B19+'נספח 1 - הנדסאים להשקעה מסל. אג'!B19+'נספח 1 - הנדסאים להשקעה מסל. כל'!B19+'נספח 1 - הנדסאים להשקעה עוקב מד'!B19</f>
        <v>0</v>
      </c>
      <c r="C19" s="36"/>
    </row>
    <row r="20" spans="1:3" x14ac:dyDescent="0.2">
      <c r="A20" s="4"/>
      <c r="B20" s="39"/>
      <c r="C20" s="36"/>
    </row>
    <row r="21" spans="1:3" x14ac:dyDescent="0.2">
      <c r="A21" s="4" t="s">
        <v>80</v>
      </c>
      <c r="B21" s="39">
        <f>'נספח 1 - הנדסאים להשקעה מסל. מנ'!B21+'נספח 1 - הנדסאים להשקעה מסל. אג'!B21+'נספח 1 - הנדסאים להשקעה מסל. כל'!B21+'נספח 1 - הנדסאים להשקעה עוקב מד'!B21</f>
        <v>0</v>
      </c>
      <c r="C21" s="36"/>
    </row>
    <row r="22" spans="1:3" x14ac:dyDescent="0.2">
      <c r="A22" s="4"/>
      <c r="B22" s="39"/>
      <c r="C22" s="36"/>
    </row>
    <row r="23" spans="1:3" ht="31.5" x14ac:dyDescent="0.2">
      <c r="A23" s="4" t="s">
        <v>83</v>
      </c>
      <c r="B23" s="39">
        <f>+B21+B19+B17+B13+B9+B5</f>
        <v>9.9536689371980671</v>
      </c>
      <c r="C23" s="36"/>
    </row>
    <row r="24" spans="1:3" x14ac:dyDescent="0.2">
      <c r="A24" s="4"/>
      <c r="B24" s="39"/>
      <c r="C24" s="36"/>
    </row>
    <row r="25" spans="1:3" ht="31.5" x14ac:dyDescent="0.2">
      <c r="A25" s="4" t="s">
        <v>84</v>
      </c>
      <c r="B25" s="39">
        <f>+(B27+B26)/2</f>
        <v>8359.9224599999998</v>
      </c>
      <c r="C25" s="36"/>
    </row>
    <row r="26" spans="1:3" ht="31.5" x14ac:dyDescent="0.2">
      <c r="A26" s="4" t="s">
        <v>108</v>
      </c>
      <c r="B26" s="39">
        <f>'נספח 1 - הנדסאים להשקעה מסל. מנ'!B26+'נספח 1 - הנדסאים להשקעה מסל. אג'!B26+'נספח 1 - הנדסאים להשקעה מסל. כל'!B26+'נספח 1 - הנדסאים להשקעה עוקב מד'!B26</f>
        <v>11366.049149999999</v>
      </c>
      <c r="C26" s="36"/>
    </row>
    <row r="27" spans="1:3" x14ac:dyDescent="0.2">
      <c r="A27" s="4" t="s">
        <v>101</v>
      </c>
      <c r="B27" s="39">
        <f>'נספח 1 - הנדסאים להשקעה מסל. מנ'!B27+'נספח 1 - הנדסאים להשקעה מסל. אג'!B27+'נספח 1 - הנדסאים להשקעה מסל. כל'!B27+'נספח 1 - הנדסאים להשקעה עוקב מד'!B27</f>
        <v>5353.7957699999997</v>
      </c>
      <c r="C27" s="36"/>
    </row>
    <row r="28" spans="1:3" x14ac:dyDescent="0.2">
      <c r="A28" s="4"/>
      <c r="B28" s="39"/>
      <c r="C28" s="36"/>
    </row>
    <row r="29" spans="1:3" ht="31.5" x14ac:dyDescent="0.2">
      <c r="A29" s="4" t="s">
        <v>85</v>
      </c>
      <c r="B29" s="39">
        <f>(B23/B25)*100</f>
        <v>0.11906412989861712</v>
      </c>
      <c r="C29" s="36"/>
    </row>
    <row r="30" spans="1:3" x14ac:dyDescent="0.2">
      <c r="A30" s="4"/>
      <c r="B30" s="39"/>
      <c r="C30" s="36"/>
    </row>
    <row r="31" spans="1:3" x14ac:dyDescent="0.2">
      <c r="A31" s="26" t="s">
        <v>9</v>
      </c>
      <c r="B31" s="39"/>
      <c r="C31" s="36"/>
    </row>
    <row r="32" spans="1:3" x14ac:dyDescent="0.2">
      <c r="A32" s="4"/>
      <c r="B32" s="39"/>
      <c r="C32" s="36"/>
    </row>
    <row r="33" spans="1:3" ht="31.5" x14ac:dyDescent="0.2">
      <c r="A33" s="4" t="s">
        <v>81</v>
      </c>
      <c r="B33" s="39">
        <f>'נספח 1 - הנדסאים להשקעה מסל. מנ'!B33+'נספח 1 - הנדסאים להשקעה מסל. אג'!B33+'נספח 1 - הנדסאים להשקעה מסל. כל'!B33</f>
        <v>0</v>
      </c>
      <c r="C33" s="36"/>
    </row>
    <row r="34" spans="1:3" x14ac:dyDescent="0.2">
      <c r="A34" s="4"/>
      <c r="B34" s="39"/>
      <c r="C34" s="36"/>
    </row>
    <row r="35" spans="1:3" ht="31.5" x14ac:dyDescent="0.2">
      <c r="A35" s="4" t="s">
        <v>82</v>
      </c>
      <c r="B35" s="39">
        <f>+B36+B37+B38+B39+B40+B41+B42+B43+B44</f>
        <v>4.5347404627564254</v>
      </c>
      <c r="C35" s="36"/>
    </row>
    <row r="36" spans="1:3" x14ac:dyDescent="0.2">
      <c r="A36" s="4" t="s">
        <v>10</v>
      </c>
      <c r="B36" s="39">
        <f>'נספח 1 - הנדסאים להשקעה מסל. מנ'!B36+'נספח 1 - הנדסאים להשקעה מסל. אג'!B36+'נספח 1 - הנדסאים להשקעה מסל. כל'!B36+'נספח 1 - הנדסאים להשקעה עוקב מד'!B36</f>
        <v>0</v>
      </c>
      <c r="C36" s="36"/>
    </row>
    <row r="37" spans="1:3" x14ac:dyDescent="0.2">
      <c r="A37" s="4" t="s">
        <v>11</v>
      </c>
      <c r="B37" s="39">
        <f>'נספח 1 - הנדסאים להשקעה מסל. מנ'!B37+'נספח 1 - הנדסאים להשקעה מסל. אג'!B37+'נספח 1 - הנדסאים להשקעה מסל. כל'!B37+'נספח 1 - הנדסאים להשקעה עוקב מד'!B37</f>
        <v>0</v>
      </c>
      <c r="C37" s="36"/>
    </row>
    <row r="38" spans="1:3" x14ac:dyDescent="0.2">
      <c r="A38" s="4" t="s">
        <v>12</v>
      </c>
      <c r="B38" s="39">
        <f>'נספח 1 - הנדסאים להשקעה מסל. מנ'!B38+'נספח 1 - הנדסאים להשקעה מסל. אג'!B38+'נספח 1 - הנדסאים להשקעה מסל. כל'!B38+'נספח 1 - הנדסאים להשקעה עוקב מד'!B38</f>
        <v>0</v>
      </c>
      <c r="C38" s="36"/>
    </row>
    <row r="39" spans="1:3" x14ac:dyDescent="0.2">
      <c r="A39" s="4" t="s">
        <v>13</v>
      </c>
      <c r="B39" s="39">
        <f>'נספח 1 - הנדסאים להשקעה מסל. מנ'!B39+'נספח 1 - הנדסאים להשקעה מסל. אג'!B39+'נספח 1 - הנדסאים להשקעה מסל. כל'!B39+'נספח 1 - הנדסאים להשקעה עוקב מד'!B39</f>
        <v>0</v>
      </c>
      <c r="C39" s="36"/>
    </row>
    <row r="40" spans="1:3" ht="47.25" x14ac:dyDescent="0.2">
      <c r="A40" s="4" t="s">
        <v>14</v>
      </c>
      <c r="B40" s="39">
        <f>'נספח 1 - הנדסאים להשקעה מסל. מנ'!B40+'נספח 1 - הנדסאים להשקעה מסל. אג'!B40+'נספח 1 - הנדסאים להשקעה מסל. כל'!B40+'נספח 1 - הנדסאים להשקעה עוקב מד'!B40</f>
        <v>4.7952529841493334E-2</v>
      </c>
      <c r="C40" s="36"/>
    </row>
    <row r="41" spans="1:3" ht="31.5" x14ac:dyDescent="0.2">
      <c r="A41" s="4" t="s">
        <v>15</v>
      </c>
      <c r="B41" s="39">
        <f>'נספח 1 - הנדסאים להשקעה מסל. מנ'!B41+'נספח 1 - הנדסאים להשקעה מסל. אג'!B41+'נספח 1 - הנדסאים להשקעה מסל. כל'!B41+'נספח 1 - הנדסאים להשקעה עוקב מד'!B41</f>
        <v>4.4590521066220559</v>
      </c>
      <c r="C41" s="36"/>
    </row>
    <row r="42" spans="1:3" ht="47.25" x14ac:dyDescent="0.2">
      <c r="A42" s="4" t="s">
        <v>16</v>
      </c>
      <c r="B42" s="39">
        <f>'נספח 1 - הנדסאים להשקעה מסל. מנ'!B42+'נספח 1 - הנדסאים להשקעה מסל. אג'!B42+'נספח 1 - הנדסאים להשקעה מסל. כל'!B42+'נספח 1 - הנדסאים להשקעה עוקב מד'!B42</f>
        <v>0</v>
      </c>
      <c r="C42" s="36"/>
    </row>
    <row r="43" spans="1:3" ht="47.25" x14ac:dyDescent="0.2">
      <c r="A43" s="4" t="s">
        <v>17</v>
      </c>
      <c r="B43" s="39">
        <f>'נספח 1 - הנדסאים להשקעה מסל. מנ'!B43+'נספח 1 - הנדסאים להשקעה מסל. אג'!B43+'נספח 1 - הנדסאים להשקעה מסל. כל'!B43+'נספח 1 - הנדסאים להשקעה עוקב מד'!B43</f>
        <v>2.7735826292876707E-2</v>
      </c>
      <c r="C43" s="36"/>
    </row>
    <row r="44" spans="1:3" x14ac:dyDescent="0.2">
      <c r="A44" s="4" t="s">
        <v>18</v>
      </c>
      <c r="B44" s="39">
        <f>'נספח 1 - הנדסאים להשקעה מסל. מנ'!B44+'נספח 1 - הנדסאים להשקעה מסל. אג'!B44+'נספח 1 - הנדסאים להשקעה מסל. כל'!B44+'נספח 1 - הנדסאים להשקעה עוקב מד'!B44</f>
        <v>0</v>
      </c>
      <c r="C44" s="36"/>
    </row>
    <row r="45" spans="1:3" x14ac:dyDescent="0.2">
      <c r="A45" s="4"/>
      <c r="B45" s="39"/>
      <c r="C45" s="36"/>
    </row>
    <row r="46" spans="1:3" x14ac:dyDescent="0.2">
      <c r="A46" s="4" t="s">
        <v>86</v>
      </c>
      <c r="B46" s="39">
        <v>0.22557196953529435</v>
      </c>
      <c r="C46" s="36"/>
    </row>
    <row r="47" spans="1:3" x14ac:dyDescent="0.2">
      <c r="A47" s="4"/>
      <c r="B47" s="39"/>
      <c r="C47" s="36"/>
    </row>
    <row r="48" spans="1:3" ht="31.5" x14ac:dyDescent="0.2">
      <c r="A48" s="4" t="s">
        <v>103</v>
      </c>
      <c r="B48" s="39" t="s">
        <v>100</v>
      </c>
      <c r="C48" s="36"/>
    </row>
    <row r="49" spans="1:3" x14ac:dyDescent="0.2">
      <c r="A49" s="4"/>
      <c r="B49" s="39"/>
      <c r="C49" s="36"/>
    </row>
    <row r="50" spans="1:3" ht="31.5" x14ac:dyDescent="0.2">
      <c r="A50" s="4" t="s">
        <v>87</v>
      </c>
      <c r="B50" s="39" t="s">
        <v>100</v>
      </c>
      <c r="C50" s="36"/>
    </row>
    <row r="51" spans="1:3" x14ac:dyDescent="0.2">
      <c r="A51" s="4"/>
      <c r="B51" s="39"/>
      <c r="C51" s="36"/>
    </row>
    <row r="52" spans="1:3" x14ac:dyDescent="0.2">
      <c r="A52" s="5" t="s">
        <v>88</v>
      </c>
      <c r="B52" s="39">
        <f>'נספח 1 - הנדסאים להשקעה מסל. מנ'!B52+'נספח 1 - הנדסאים להשקעה מסל. אג'!B52+'נספח 1 - הנדסאים להשקעה מסל. כל'!B52</f>
        <v>0.95</v>
      </c>
      <c r="C52" s="36"/>
    </row>
    <row r="53" spans="1:3" ht="31.5" x14ac:dyDescent="0.2">
      <c r="A53" s="4" t="s">
        <v>89</v>
      </c>
      <c r="B53" s="39">
        <f>(B35-B52)/B27*100</f>
        <v>6.6956989335370656E-2</v>
      </c>
      <c r="C53" s="36"/>
    </row>
    <row r="54" spans="1:3" x14ac:dyDescent="0.2">
      <c r="A54" s="4"/>
      <c r="B54" s="39"/>
      <c r="C54" s="36"/>
    </row>
    <row r="55" spans="1:3" ht="31.5" x14ac:dyDescent="0.2">
      <c r="A55" s="4" t="s">
        <v>90</v>
      </c>
      <c r="B55" s="39"/>
      <c r="C55" s="36"/>
    </row>
    <row r="56" spans="1:3" x14ac:dyDescent="0.2">
      <c r="A56" s="4"/>
      <c r="B56" s="39"/>
      <c r="C56" s="36"/>
    </row>
    <row r="57" spans="1:3" x14ac:dyDescent="0.2">
      <c r="A57" s="4" t="s">
        <v>91</v>
      </c>
      <c r="B57" s="39">
        <f>+B35+B23-B52</f>
        <v>13.538409399954492</v>
      </c>
      <c r="C57" s="36"/>
    </row>
    <row r="58" spans="1:3" ht="31.5" x14ac:dyDescent="0.2">
      <c r="A58" s="4" t="s">
        <v>92</v>
      </c>
      <c r="B58" s="39">
        <f>(B57/B25)*100</f>
        <v>0.1619441982235143</v>
      </c>
      <c r="C58" s="36"/>
    </row>
    <row r="59" spans="1:3" x14ac:dyDescent="0.2">
      <c r="A59" s="4"/>
      <c r="B59" s="39"/>
      <c r="C59" s="36"/>
    </row>
    <row r="60" spans="1:3" x14ac:dyDescent="0.2">
      <c r="A60" s="4" t="s">
        <v>19</v>
      </c>
      <c r="B60" s="39"/>
      <c r="C60" s="36"/>
    </row>
    <row r="61" spans="1:3" ht="31.5" x14ac:dyDescent="0.2">
      <c r="A61" s="4" t="s">
        <v>102</v>
      </c>
      <c r="B61" s="39">
        <v>0</v>
      </c>
      <c r="C61" s="36"/>
    </row>
    <row r="62" spans="1:3" x14ac:dyDescent="0.2">
      <c r="A62" s="4" t="s">
        <v>93</v>
      </c>
      <c r="B62" s="39">
        <v>0</v>
      </c>
      <c r="C62" s="36"/>
    </row>
    <row r="63" spans="1:3" x14ac:dyDescent="0.2">
      <c r="A63" s="3"/>
      <c r="B63" s="38"/>
      <c r="C63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90D9-356A-48FF-AEA1-DF14577925BE}">
  <dimension ref="A1:E65"/>
  <sheetViews>
    <sheetView rightToLeft="1" workbookViewId="0">
      <selection activeCell="A2" sqref="A2"/>
    </sheetView>
  </sheetViews>
  <sheetFormatPr defaultRowHeight="15.75" x14ac:dyDescent="0.2"/>
  <cols>
    <col min="1" max="1" width="81.75" style="1" customWidth="1"/>
    <col min="2" max="2" width="46" style="40" customWidth="1"/>
  </cols>
  <sheetData>
    <row r="1" spans="1:5" ht="47.25" x14ac:dyDescent="0.2">
      <c r="A1" s="24" t="s">
        <v>112</v>
      </c>
      <c r="B1" s="37" t="s">
        <v>0</v>
      </c>
    </row>
    <row r="2" spans="1:5" x14ac:dyDescent="0.2">
      <c r="A2" s="3"/>
      <c r="B2" s="38"/>
    </row>
    <row r="3" spans="1:5" x14ac:dyDescent="0.2">
      <c r="A3" s="3"/>
      <c r="B3" s="39"/>
    </row>
    <row r="4" spans="1:5" x14ac:dyDescent="0.2">
      <c r="A4" s="3"/>
      <c r="B4" s="39"/>
    </row>
    <row r="5" spans="1:5" x14ac:dyDescent="0.2">
      <c r="A5" s="4" t="s">
        <v>1</v>
      </c>
      <c r="B5" s="39">
        <f>+B6+B7</f>
        <v>2.5024000000000002</v>
      </c>
      <c r="C5" s="36"/>
    </row>
    <row r="6" spans="1:5" x14ac:dyDescent="0.2">
      <c r="A6" s="4" t="s">
        <v>2</v>
      </c>
      <c r="B6" s="39">
        <v>0</v>
      </c>
    </row>
    <row r="7" spans="1:5" x14ac:dyDescent="0.2">
      <c r="A7" s="4" t="s">
        <v>3</v>
      </c>
      <c r="B7" s="39">
        <v>2.5024000000000002</v>
      </c>
      <c r="C7" s="36"/>
      <c r="E7" s="36"/>
    </row>
    <row r="8" spans="1:5" x14ac:dyDescent="0.2">
      <c r="A8" s="4"/>
      <c r="B8" s="39"/>
      <c r="C8" s="36"/>
    </row>
    <row r="9" spans="1:5" ht="31.5" x14ac:dyDescent="0.2">
      <c r="A9" s="4" t="s">
        <v>20</v>
      </c>
      <c r="B9" s="39">
        <f>+B10+B11</f>
        <v>0</v>
      </c>
      <c r="C9" s="36"/>
    </row>
    <row r="10" spans="1:5" x14ac:dyDescent="0.2">
      <c r="A10" s="4" t="s">
        <v>4</v>
      </c>
      <c r="B10" s="39">
        <f>L12</f>
        <v>0</v>
      </c>
      <c r="C10" s="36"/>
    </row>
    <row r="11" spans="1:5" x14ac:dyDescent="0.2">
      <c r="A11" s="4" t="s">
        <v>5</v>
      </c>
      <c r="B11" s="39">
        <f>L13</f>
        <v>0</v>
      </c>
      <c r="C11" s="36"/>
    </row>
    <row r="12" spans="1:5" x14ac:dyDescent="0.2">
      <c r="A12" s="4"/>
      <c r="B12" s="39"/>
      <c r="C12" s="36"/>
    </row>
    <row r="13" spans="1:5" x14ac:dyDescent="0.2">
      <c r="A13" s="4" t="s">
        <v>6</v>
      </c>
      <c r="B13" s="39">
        <f>+B14+B15</f>
        <v>0</v>
      </c>
      <c r="C13" s="36"/>
    </row>
    <row r="14" spans="1:5" x14ac:dyDescent="0.2">
      <c r="A14" s="4" t="s">
        <v>94</v>
      </c>
      <c r="B14" s="39">
        <f>L17</f>
        <v>0</v>
      </c>
      <c r="C14" s="36"/>
    </row>
    <row r="15" spans="1:5" x14ac:dyDescent="0.2">
      <c r="A15" s="4" t="s">
        <v>7</v>
      </c>
      <c r="B15" s="39">
        <v>0</v>
      </c>
      <c r="C15" s="36"/>
    </row>
    <row r="16" spans="1:5" x14ac:dyDescent="0.2">
      <c r="A16" s="4"/>
      <c r="B16" s="39"/>
      <c r="C16" s="36"/>
    </row>
    <row r="17" spans="1:3" x14ac:dyDescent="0.2">
      <c r="A17" s="4" t="s">
        <v>8</v>
      </c>
      <c r="B17" s="39">
        <v>1.8039100000000001</v>
      </c>
      <c r="C17" s="36"/>
    </row>
    <row r="18" spans="1:3" x14ac:dyDescent="0.2">
      <c r="A18" s="4"/>
      <c r="B18" s="39"/>
      <c r="C18" s="36"/>
    </row>
    <row r="19" spans="1:3" x14ac:dyDescent="0.2">
      <c r="A19" s="4" t="s">
        <v>79</v>
      </c>
      <c r="B19" s="39">
        <f>L29</f>
        <v>0</v>
      </c>
      <c r="C19" s="36"/>
    </row>
    <row r="20" spans="1:3" x14ac:dyDescent="0.2">
      <c r="A20" s="4"/>
      <c r="B20" s="39"/>
      <c r="C20" s="36"/>
    </row>
    <row r="21" spans="1:3" x14ac:dyDescent="0.2">
      <c r="A21" s="4" t="s">
        <v>80</v>
      </c>
      <c r="B21" s="39">
        <f>L30</f>
        <v>0</v>
      </c>
      <c r="C21" s="36"/>
    </row>
    <row r="22" spans="1:3" x14ac:dyDescent="0.2">
      <c r="A22" s="4"/>
      <c r="B22" s="39"/>
      <c r="C22" s="36"/>
    </row>
    <row r="23" spans="1:3" x14ac:dyDescent="0.2">
      <c r="A23" s="4" t="s">
        <v>83</v>
      </c>
      <c r="B23" s="39">
        <f>+B21+B19+B17+B13+B9+B5</f>
        <v>4.3063099999999999</v>
      </c>
      <c r="C23" s="36"/>
    </row>
    <row r="24" spans="1:3" x14ac:dyDescent="0.2">
      <c r="A24" s="4"/>
      <c r="B24" s="39"/>
      <c r="C24" s="36"/>
    </row>
    <row r="25" spans="1:3" x14ac:dyDescent="0.2">
      <c r="A25" s="4" t="s">
        <v>84</v>
      </c>
      <c r="B25" s="39">
        <f>+(B27+B26)/2</f>
        <v>2402.03269</v>
      </c>
      <c r="C25" s="36"/>
    </row>
    <row r="26" spans="1:3" x14ac:dyDescent="0.2">
      <c r="A26" s="4" t="s">
        <v>108</v>
      </c>
      <c r="B26" s="39">
        <v>3652.9166299999997</v>
      </c>
      <c r="C26" s="36"/>
    </row>
    <row r="27" spans="1:3" x14ac:dyDescent="0.2">
      <c r="A27" s="4" t="s">
        <v>101</v>
      </c>
      <c r="B27" s="39">
        <v>1151.1487500000001</v>
      </c>
      <c r="C27" s="36"/>
    </row>
    <row r="28" spans="1:3" x14ac:dyDescent="0.2">
      <c r="A28" s="4"/>
      <c r="B28" s="39"/>
      <c r="C28" s="36"/>
    </row>
    <row r="29" spans="1:3" x14ac:dyDescent="0.2">
      <c r="A29" s="4" t="s">
        <v>85</v>
      </c>
      <c r="B29" s="39">
        <f>(B23/B25)*100</f>
        <v>0.17927774330165341</v>
      </c>
      <c r="C29" s="36"/>
    </row>
    <row r="30" spans="1:3" x14ac:dyDescent="0.2">
      <c r="A30" s="4"/>
      <c r="B30" s="39"/>
      <c r="C30" s="36"/>
    </row>
    <row r="31" spans="1:3" x14ac:dyDescent="0.2">
      <c r="A31" s="26" t="s">
        <v>9</v>
      </c>
      <c r="B31" s="39"/>
      <c r="C31" s="36"/>
    </row>
    <row r="32" spans="1:3" x14ac:dyDescent="0.2">
      <c r="A32" s="26"/>
      <c r="B32" s="39"/>
      <c r="C32" s="36"/>
    </row>
    <row r="33" spans="1:5" x14ac:dyDescent="0.2">
      <c r="A33" s="4" t="s">
        <v>81</v>
      </c>
      <c r="B33" s="39">
        <v>0</v>
      </c>
      <c r="C33" s="36"/>
    </row>
    <row r="34" spans="1:5" x14ac:dyDescent="0.2">
      <c r="A34" s="4"/>
      <c r="B34" s="39"/>
      <c r="C34" s="36"/>
    </row>
    <row r="35" spans="1:5" x14ac:dyDescent="0.2">
      <c r="A35" s="4" t="s">
        <v>82</v>
      </c>
      <c r="B35" s="39">
        <f>+B36+B37+B38+B39+B40+B41+B42+B43+B44</f>
        <v>2.6568930608542196</v>
      </c>
      <c r="C35" s="36"/>
    </row>
    <row r="36" spans="1:5" x14ac:dyDescent="0.2">
      <c r="A36" s="4" t="s">
        <v>10</v>
      </c>
      <c r="B36" s="39">
        <v>0</v>
      </c>
      <c r="C36" s="36"/>
    </row>
    <row r="37" spans="1:5" x14ac:dyDescent="0.2">
      <c r="A37" s="4" t="s">
        <v>11</v>
      </c>
      <c r="B37" s="39">
        <v>0</v>
      </c>
      <c r="C37" s="36"/>
    </row>
    <row r="38" spans="1:5" x14ac:dyDescent="0.2">
      <c r="A38" s="4" t="s">
        <v>12</v>
      </c>
      <c r="B38" s="39">
        <f>L22</f>
        <v>0</v>
      </c>
      <c r="C38" s="36"/>
    </row>
    <row r="39" spans="1:5" x14ac:dyDescent="0.2">
      <c r="A39" s="4" t="s">
        <v>13</v>
      </c>
      <c r="B39" s="39">
        <v>0</v>
      </c>
      <c r="C39" s="36"/>
    </row>
    <row r="40" spans="1:5" ht="31.5" x14ac:dyDescent="0.2">
      <c r="A40" s="4" t="s">
        <v>14</v>
      </c>
      <c r="B40" s="39">
        <v>1.9269999999999999E-2</v>
      </c>
      <c r="C40" s="36"/>
    </row>
    <row r="41" spans="1:5" ht="31.5" x14ac:dyDescent="0.2">
      <c r="A41" s="4" t="s">
        <v>15</v>
      </c>
      <c r="B41" s="39">
        <v>2.6098872345613429</v>
      </c>
      <c r="C41" s="36"/>
      <c r="E41" s="36"/>
    </row>
    <row r="42" spans="1:5" ht="31.5" x14ac:dyDescent="0.2">
      <c r="A42" s="4" t="s">
        <v>16</v>
      </c>
      <c r="B42" s="39">
        <v>0</v>
      </c>
      <c r="C42" s="36"/>
    </row>
    <row r="43" spans="1:5" ht="31.5" x14ac:dyDescent="0.2">
      <c r="A43" s="4" t="s">
        <v>17</v>
      </c>
      <c r="B43" s="39">
        <v>2.7735826292876707E-2</v>
      </c>
      <c r="C43" s="36"/>
    </row>
    <row r="44" spans="1:5" x14ac:dyDescent="0.2">
      <c r="A44" s="4" t="s">
        <v>18</v>
      </c>
      <c r="B44" s="39">
        <v>0</v>
      </c>
      <c r="C44" s="36"/>
    </row>
    <row r="45" spans="1:5" x14ac:dyDescent="0.2">
      <c r="A45" s="4"/>
      <c r="B45" s="39"/>
      <c r="C45" s="36"/>
    </row>
    <row r="46" spans="1:5" x14ac:dyDescent="0.2">
      <c r="A46" s="4" t="s">
        <v>86</v>
      </c>
      <c r="B46" s="39">
        <f>(B35/B27)*100</f>
        <v>0.23080362645176997</v>
      </c>
      <c r="C46" s="36"/>
    </row>
    <row r="47" spans="1:5" x14ac:dyDescent="0.2">
      <c r="A47" s="4"/>
      <c r="B47" s="39"/>
      <c r="C47" s="36"/>
    </row>
    <row r="48" spans="1:5" x14ac:dyDescent="0.2">
      <c r="A48" s="4" t="s">
        <v>103</v>
      </c>
      <c r="B48" s="39">
        <v>0.15</v>
      </c>
      <c r="C48" s="36"/>
    </row>
    <row r="49" spans="1:4" x14ac:dyDescent="0.2">
      <c r="A49" s="4"/>
      <c r="B49" s="39"/>
      <c r="C49" s="36"/>
    </row>
    <row r="50" spans="1:4" ht="31.5" x14ac:dyDescent="0.2">
      <c r="A50" s="4" t="s">
        <v>87</v>
      </c>
      <c r="B50" s="39">
        <f>B48-B46</f>
        <v>-8.0803626451769972E-2</v>
      </c>
      <c r="C50" s="43"/>
    </row>
    <row r="51" spans="1:4" x14ac:dyDescent="0.2">
      <c r="A51" s="4"/>
      <c r="B51" s="39"/>
      <c r="C51" s="36"/>
    </row>
    <row r="52" spans="1:4" x14ac:dyDescent="0.2">
      <c r="A52" s="4" t="s">
        <v>88</v>
      </c>
      <c r="B52" s="39">
        <v>0.95</v>
      </c>
      <c r="C52" s="36"/>
    </row>
    <row r="53" spans="1:4" ht="31.5" x14ac:dyDescent="0.2">
      <c r="A53" s="4" t="s">
        <v>89</v>
      </c>
      <c r="B53" s="39">
        <f>(B35-B52)/B27*100</f>
        <v>0.14827736735623609</v>
      </c>
      <c r="C53" s="36"/>
      <c r="D53" s="41"/>
    </row>
    <row r="54" spans="1:4" x14ac:dyDescent="0.2">
      <c r="A54" s="4"/>
      <c r="B54" s="39"/>
      <c r="C54" s="36"/>
    </row>
    <row r="55" spans="1:4" x14ac:dyDescent="0.2">
      <c r="A55" s="4" t="s">
        <v>90</v>
      </c>
      <c r="B55" s="39"/>
      <c r="C55" s="36"/>
    </row>
    <row r="56" spans="1:4" x14ac:dyDescent="0.2">
      <c r="A56" s="4"/>
      <c r="B56" s="39"/>
      <c r="C56" s="36"/>
    </row>
    <row r="57" spans="1:4" x14ac:dyDescent="0.2">
      <c r="A57" s="4" t="s">
        <v>91</v>
      </c>
      <c r="B57" s="39">
        <f>+B35+B23-B52</f>
        <v>6.0132030608542193</v>
      </c>
      <c r="C57" s="36"/>
    </row>
    <row r="58" spans="1:4" x14ac:dyDescent="0.2">
      <c r="A58" s="4" t="s">
        <v>92</v>
      </c>
      <c r="B58" s="39">
        <f>(B57/B25)*100</f>
        <v>0.25033810263648903</v>
      </c>
      <c r="C58" s="36"/>
    </row>
    <row r="59" spans="1:4" x14ac:dyDescent="0.2">
      <c r="A59" s="4"/>
      <c r="B59" s="39"/>
      <c r="C59" s="36"/>
    </row>
    <row r="60" spans="1:4" x14ac:dyDescent="0.2">
      <c r="A60" s="4" t="s">
        <v>19</v>
      </c>
      <c r="B60" s="39"/>
      <c r="C60" s="36"/>
    </row>
    <row r="61" spans="1:4" ht="31.5" x14ac:dyDescent="0.2">
      <c r="A61" s="4" t="s">
        <v>102</v>
      </c>
      <c r="B61" s="39">
        <v>0.15</v>
      </c>
      <c r="C61" s="36"/>
    </row>
    <row r="62" spans="1:4" x14ac:dyDescent="0.2">
      <c r="A62" s="4" t="s">
        <v>93</v>
      </c>
      <c r="B62" s="39">
        <f>+B61+B29</f>
        <v>0.32927774330165338</v>
      </c>
      <c r="C62" s="36"/>
    </row>
    <row r="63" spans="1:4" x14ac:dyDescent="0.2">
      <c r="A63" s="3"/>
      <c r="B63" s="38"/>
      <c r="C63" s="36"/>
    </row>
    <row r="64" spans="1:4" x14ac:dyDescent="0.2">
      <c r="C64" s="36"/>
    </row>
    <row r="65" spans="3:3" x14ac:dyDescent="0.2">
      <c r="C65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BC98-5EEF-4653-A474-BD4F6C838882}">
  <dimension ref="A1:E63"/>
  <sheetViews>
    <sheetView rightToLeft="1" workbookViewId="0">
      <selection activeCell="A2" sqref="A2"/>
    </sheetView>
  </sheetViews>
  <sheetFormatPr defaultRowHeight="15.75" x14ac:dyDescent="0.2"/>
  <cols>
    <col min="1" max="1" width="81.75" style="1" customWidth="1"/>
    <col min="2" max="2" width="46" style="40" customWidth="1"/>
  </cols>
  <sheetData>
    <row r="1" spans="1:5" ht="47.25" x14ac:dyDescent="0.2">
      <c r="A1" s="24" t="s">
        <v>113</v>
      </c>
      <c r="B1" s="38" t="s">
        <v>0</v>
      </c>
    </row>
    <row r="2" spans="1:5" x14ac:dyDescent="0.2">
      <c r="A2" s="3"/>
      <c r="B2" s="38"/>
    </row>
    <row r="3" spans="1:5" x14ac:dyDescent="0.2">
      <c r="A3" s="3"/>
      <c r="B3" s="39"/>
    </row>
    <row r="4" spans="1:5" x14ac:dyDescent="0.2">
      <c r="A4" s="3"/>
      <c r="B4" s="39"/>
    </row>
    <row r="5" spans="1:5" x14ac:dyDescent="0.2">
      <c r="A5" s="4" t="s">
        <v>1</v>
      </c>
      <c r="B5" s="39">
        <f>+B6+B7</f>
        <v>0.44379000000000002</v>
      </c>
      <c r="C5" s="36"/>
    </row>
    <row r="6" spans="1:5" x14ac:dyDescent="0.2">
      <c r="A6" s="4" t="s">
        <v>2</v>
      </c>
      <c r="B6" s="39">
        <v>0</v>
      </c>
    </row>
    <row r="7" spans="1:5" x14ac:dyDescent="0.2">
      <c r="A7" s="4" t="s">
        <v>3</v>
      </c>
      <c r="B7" s="39">
        <v>0.44379000000000002</v>
      </c>
      <c r="C7" s="36"/>
      <c r="E7" s="36"/>
    </row>
    <row r="8" spans="1:5" x14ac:dyDescent="0.2">
      <c r="A8" s="4"/>
      <c r="B8" s="39"/>
      <c r="C8" s="36"/>
    </row>
    <row r="9" spans="1:5" ht="31.5" x14ac:dyDescent="0.2">
      <c r="A9" s="4" t="s">
        <v>20</v>
      </c>
      <c r="B9" s="39">
        <f>+B10+B11</f>
        <v>0</v>
      </c>
      <c r="C9" s="36"/>
    </row>
    <row r="10" spans="1:5" x14ac:dyDescent="0.2">
      <c r="A10" s="4" t="s">
        <v>4</v>
      </c>
      <c r="B10" s="39">
        <f>L12</f>
        <v>0</v>
      </c>
      <c r="C10" s="36"/>
    </row>
    <row r="11" spans="1:5" x14ac:dyDescent="0.2">
      <c r="A11" s="4" t="s">
        <v>5</v>
      </c>
      <c r="B11" s="39">
        <f>L13</f>
        <v>0</v>
      </c>
      <c r="C11" s="36"/>
    </row>
    <row r="12" spans="1:5" x14ac:dyDescent="0.2">
      <c r="A12" s="4"/>
      <c r="B12" s="39"/>
      <c r="C12" s="36"/>
    </row>
    <row r="13" spans="1:5" x14ac:dyDescent="0.2">
      <c r="A13" s="4" t="s">
        <v>6</v>
      </c>
      <c r="B13" s="39"/>
      <c r="C13" s="36"/>
    </row>
    <row r="14" spans="1:5" x14ac:dyDescent="0.2">
      <c r="A14" s="4" t="s">
        <v>94</v>
      </c>
      <c r="B14" s="39">
        <f>L17</f>
        <v>0</v>
      </c>
      <c r="C14" s="36"/>
    </row>
    <row r="15" spans="1:5" x14ac:dyDescent="0.2">
      <c r="A15" s="4" t="s">
        <v>7</v>
      </c>
      <c r="B15" s="39">
        <v>0</v>
      </c>
      <c r="C15" s="36"/>
    </row>
    <row r="16" spans="1:5" x14ac:dyDescent="0.2">
      <c r="A16" s="4"/>
      <c r="B16" s="39"/>
      <c r="C16" s="36"/>
    </row>
    <row r="17" spans="1:3" x14ac:dyDescent="0.2">
      <c r="A17" s="4" t="s">
        <v>8</v>
      </c>
      <c r="B17" s="39">
        <v>2.1000000000000003E-3</v>
      </c>
      <c r="C17" s="36"/>
    </row>
    <row r="18" spans="1:3" x14ac:dyDescent="0.2">
      <c r="A18" s="4"/>
      <c r="B18" s="39"/>
      <c r="C18" s="36"/>
    </row>
    <row r="19" spans="1:3" x14ac:dyDescent="0.2">
      <c r="A19" s="4" t="s">
        <v>79</v>
      </c>
      <c r="B19" s="39">
        <f>L29</f>
        <v>0</v>
      </c>
      <c r="C19" s="36"/>
    </row>
    <row r="20" spans="1:3" x14ac:dyDescent="0.2">
      <c r="A20" s="4"/>
      <c r="B20" s="39"/>
      <c r="C20" s="36"/>
    </row>
    <row r="21" spans="1:3" x14ac:dyDescent="0.2">
      <c r="A21" s="4" t="s">
        <v>80</v>
      </c>
      <c r="B21" s="39">
        <f>L30</f>
        <v>0</v>
      </c>
      <c r="C21" s="36"/>
    </row>
    <row r="22" spans="1:3" x14ac:dyDescent="0.2">
      <c r="A22" s="4"/>
      <c r="B22" s="39"/>
      <c r="C22" s="36"/>
    </row>
    <row r="23" spans="1:3" x14ac:dyDescent="0.2">
      <c r="A23" s="4" t="s">
        <v>83</v>
      </c>
      <c r="B23" s="39">
        <f>+B21+B19+B17+B13+B9+B5</f>
        <v>0.44589000000000001</v>
      </c>
      <c r="C23" s="36"/>
    </row>
    <row r="24" spans="1:3" x14ac:dyDescent="0.2">
      <c r="A24" s="4"/>
      <c r="B24" s="39"/>
      <c r="C24" s="36"/>
    </row>
    <row r="25" spans="1:3" x14ac:dyDescent="0.2">
      <c r="A25" s="4" t="s">
        <v>84</v>
      </c>
      <c r="B25" s="39">
        <f>+(B27+B26)/2</f>
        <v>271.26375000000002</v>
      </c>
      <c r="C25" s="36"/>
    </row>
    <row r="26" spans="1:3" x14ac:dyDescent="0.2">
      <c r="A26" s="4" t="s">
        <v>108</v>
      </c>
      <c r="B26" s="39">
        <v>349.29892000000001</v>
      </c>
      <c r="C26" s="36"/>
    </row>
    <row r="27" spans="1:3" x14ac:dyDescent="0.2">
      <c r="A27" s="4" t="s">
        <v>101</v>
      </c>
      <c r="B27" s="39">
        <v>193.22857999999999</v>
      </c>
      <c r="C27" s="36"/>
    </row>
    <row r="28" spans="1:3" x14ac:dyDescent="0.2">
      <c r="A28" s="4"/>
      <c r="B28" s="39"/>
      <c r="C28" s="36"/>
    </row>
    <row r="29" spans="1:3" x14ac:dyDescent="0.2">
      <c r="A29" s="4" t="s">
        <v>85</v>
      </c>
      <c r="B29" s="39">
        <f>(B23/B25)*100</f>
        <v>0.16437507776103516</v>
      </c>
      <c r="C29" s="36"/>
    </row>
    <row r="30" spans="1:3" x14ac:dyDescent="0.2">
      <c r="A30" s="4"/>
      <c r="B30" s="39"/>
      <c r="C30" s="36"/>
    </row>
    <row r="31" spans="1:3" x14ac:dyDescent="0.2">
      <c r="A31" s="26" t="s">
        <v>9</v>
      </c>
      <c r="B31" s="39"/>
      <c r="C31" s="36"/>
    </row>
    <row r="32" spans="1:3" x14ac:dyDescent="0.2">
      <c r="A32" s="4"/>
      <c r="B32" s="39"/>
      <c r="C32" s="36"/>
    </row>
    <row r="33" spans="1:3" x14ac:dyDescent="0.2">
      <c r="A33" s="4" t="s">
        <v>81</v>
      </c>
      <c r="B33" s="39">
        <v>0</v>
      </c>
      <c r="C33" s="36"/>
    </row>
    <row r="34" spans="1:3" x14ac:dyDescent="0.2">
      <c r="A34" s="4"/>
      <c r="B34" s="39"/>
      <c r="C34" s="36"/>
    </row>
    <row r="35" spans="1:3" x14ac:dyDescent="0.2">
      <c r="A35" s="4" t="s">
        <v>82</v>
      </c>
      <c r="B35" s="39">
        <f>+B36+B37+B38+B39+B40+B41+B42+B43+B44</f>
        <v>3.0470000000000001E-2</v>
      </c>
      <c r="C35" s="36"/>
    </row>
    <row r="36" spans="1:3" x14ac:dyDescent="0.2">
      <c r="A36" s="4" t="s">
        <v>10</v>
      </c>
      <c r="B36" s="39">
        <v>0</v>
      </c>
      <c r="C36" s="36"/>
    </row>
    <row r="37" spans="1:3" x14ac:dyDescent="0.2">
      <c r="A37" s="4" t="s">
        <v>11</v>
      </c>
      <c r="B37" s="39">
        <v>0</v>
      </c>
      <c r="C37" s="36"/>
    </row>
    <row r="38" spans="1:3" x14ac:dyDescent="0.2">
      <c r="A38" s="4" t="s">
        <v>12</v>
      </c>
      <c r="B38" s="39">
        <f>L22</f>
        <v>0</v>
      </c>
      <c r="C38" s="36"/>
    </row>
    <row r="39" spans="1:3" x14ac:dyDescent="0.2">
      <c r="A39" s="4" t="s">
        <v>13</v>
      </c>
      <c r="B39" s="39">
        <v>0</v>
      </c>
      <c r="C39" s="36"/>
    </row>
    <row r="40" spans="1:3" ht="31.5" x14ac:dyDescent="0.2">
      <c r="A40" s="4" t="s">
        <v>14</v>
      </c>
      <c r="B40" s="39">
        <v>2.7200000000000002E-3</v>
      </c>
      <c r="C40" s="36"/>
    </row>
    <row r="41" spans="1:3" ht="31.5" x14ac:dyDescent="0.2">
      <c r="A41" s="4" t="s">
        <v>15</v>
      </c>
      <c r="B41" s="39">
        <v>2.775E-2</v>
      </c>
      <c r="C41" s="36"/>
    </row>
    <row r="42" spans="1:3" ht="31.5" x14ac:dyDescent="0.2">
      <c r="A42" s="4" t="s">
        <v>16</v>
      </c>
      <c r="B42" s="39">
        <v>0</v>
      </c>
      <c r="C42" s="43"/>
    </row>
    <row r="43" spans="1:3" ht="31.5" x14ac:dyDescent="0.2">
      <c r="A43" s="4" t="s">
        <v>17</v>
      </c>
      <c r="B43" s="39">
        <v>0</v>
      </c>
      <c r="C43" s="36"/>
    </row>
    <row r="44" spans="1:3" x14ac:dyDescent="0.2">
      <c r="A44" s="4" t="s">
        <v>18</v>
      </c>
      <c r="B44" s="39">
        <v>0</v>
      </c>
      <c r="C44" s="36"/>
    </row>
    <row r="45" spans="1:3" x14ac:dyDescent="0.2">
      <c r="A45" s="4"/>
      <c r="B45" s="39"/>
      <c r="C45" s="36"/>
    </row>
    <row r="46" spans="1:3" x14ac:dyDescent="0.2">
      <c r="A46" s="4" t="s">
        <v>86</v>
      </c>
      <c r="B46" s="39">
        <v>0</v>
      </c>
      <c r="C46" s="36"/>
    </row>
    <row r="47" spans="1:3" x14ac:dyDescent="0.2">
      <c r="A47" s="4"/>
      <c r="B47" s="39"/>
      <c r="C47" s="36"/>
    </row>
    <row r="48" spans="1:3" x14ac:dyDescent="0.2">
      <c r="A48" s="4" t="s">
        <v>103</v>
      </c>
      <c r="B48" s="39">
        <v>0.05</v>
      </c>
      <c r="C48" s="36"/>
    </row>
    <row r="49" spans="1:3" x14ac:dyDescent="0.2">
      <c r="A49" s="4"/>
      <c r="B49" s="39"/>
      <c r="C49" s="36"/>
    </row>
    <row r="50" spans="1:3" ht="31.5" x14ac:dyDescent="0.2">
      <c r="A50" s="4" t="s">
        <v>87</v>
      </c>
      <c r="B50" s="39">
        <f>B48-B46</f>
        <v>0.05</v>
      </c>
      <c r="C50" s="36"/>
    </row>
    <row r="51" spans="1:3" x14ac:dyDescent="0.2">
      <c r="A51" s="4"/>
      <c r="B51" s="39"/>
      <c r="C51" s="36"/>
    </row>
    <row r="52" spans="1:3" x14ac:dyDescent="0.2">
      <c r="A52" s="5" t="s">
        <v>88</v>
      </c>
      <c r="B52" s="39">
        <v>0</v>
      </c>
      <c r="C52" s="36"/>
    </row>
    <row r="53" spans="1:3" ht="31.5" x14ac:dyDescent="0.2">
      <c r="A53" s="4" t="s">
        <v>89</v>
      </c>
      <c r="B53" s="39">
        <v>0</v>
      </c>
      <c r="C53" s="36"/>
    </row>
    <row r="54" spans="1:3" x14ac:dyDescent="0.2">
      <c r="A54" s="4"/>
      <c r="B54" s="39"/>
      <c r="C54" s="36"/>
    </row>
    <row r="55" spans="1:3" x14ac:dyDescent="0.2">
      <c r="A55" s="4" t="s">
        <v>90</v>
      </c>
      <c r="B55" s="39"/>
      <c r="C55" s="36"/>
    </row>
    <row r="56" spans="1:3" x14ac:dyDescent="0.2">
      <c r="A56" s="4"/>
      <c r="B56" s="39"/>
      <c r="C56" s="36"/>
    </row>
    <row r="57" spans="1:3" x14ac:dyDescent="0.2">
      <c r="A57" s="4" t="s">
        <v>91</v>
      </c>
      <c r="B57" s="39">
        <f>+B35+B23-B52</f>
        <v>0.47636000000000001</v>
      </c>
      <c r="C57" s="36"/>
    </row>
    <row r="58" spans="1:3" x14ac:dyDescent="0.2">
      <c r="A58" s="4" t="s">
        <v>92</v>
      </c>
      <c r="B58" s="39">
        <f>(B57/B25)*100</f>
        <v>0.17560768808954386</v>
      </c>
      <c r="C58" s="36"/>
    </row>
    <row r="59" spans="1:3" x14ac:dyDescent="0.2">
      <c r="A59" s="4"/>
      <c r="B59" s="39"/>
      <c r="C59" s="36"/>
    </row>
    <row r="60" spans="1:3" x14ac:dyDescent="0.2">
      <c r="A60" s="4" t="s">
        <v>19</v>
      </c>
      <c r="B60" s="39"/>
      <c r="C60" s="36"/>
    </row>
    <row r="61" spans="1:3" ht="31.5" x14ac:dyDescent="0.2">
      <c r="A61" s="4" t="s">
        <v>102</v>
      </c>
      <c r="B61" s="39">
        <v>0.05</v>
      </c>
      <c r="C61" s="36"/>
    </row>
    <row r="62" spans="1:3" x14ac:dyDescent="0.2">
      <c r="A62" s="4" t="s">
        <v>93</v>
      </c>
      <c r="B62" s="39">
        <f>+B61+B29</f>
        <v>0.21437507776103515</v>
      </c>
      <c r="C62" s="36"/>
    </row>
    <row r="63" spans="1:3" x14ac:dyDescent="0.2">
      <c r="A63" s="3"/>
      <c r="B63" s="38"/>
      <c r="C63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AAD5-8F7F-4CCC-AFCD-E45953B6B12E}">
  <dimension ref="A1:E63"/>
  <sheetViews>
    <sheetView rightToLeft="1" workbookViewId="0">
      <selection activeCell="A2" sqref="A2"/>
    </sheetView>
  </sheetViews>
  <sheetFormatPr defaultRowHeight="15.75" x14ac:dyDescent="0.2"/>
  <cols>
    <col min="1" max="1" width="46" style="1" customWidth="1"/>
    <col min="2" max="2" width="46" style="40" customWidth="1"/>
  </cols>
  <sheetData>
    <row r="1" spans="1:5" ht="63" x14ac:dyDescent="0.2">
      <c r="A1" s="2" t="s">
        <v>114</v>
      </c>
      <c r="B1" s="38" t="s">
        <v>0</v>
      </c>
    </row>
    <row r="2" spans="1:5" x14ac:dyDescent="0.2">
      <c r="A2" s="24"/>
      <c r="B2" s="38"/>
    </row>
    <row r="3" spans="1:5" x14ac:dyDescent="0.2">
      <c r="A3" s="3"/>
      <c r="B3" s="39"/>
    </row>
    <row r="4" spans="1:5" x14ac:dyDescent="0.2">
      <c r="A4" s="3"/>
      <c r="B4" s="39"/>
    </row>
    <row r="5" spans="1:5" x14ac:dyDescent="0.2">
      <c r="A5" s="4" t="s">
        <v>1</v>
      </c>
      <c r="B5" s="39">
        <f>+B6+B7</f>
        <v>2.9383599999999994</v>
      </c>
      <c r="C5" s="36"/>
    </row>
    <row r="6" spans="1:5" ht="31.5" x14ac:dyDescent="0.2">
      <c r="A6" s="4" t="s">
        <v>2</v>
      </c>
      <c r="B6" s="39">
        <v>0</v>
      </c>
    </row>
    <row r="7" spans="1:5" ht="31.5" x14ac:dyDescent="0.2">
      <c r="A7" s="4" t="s">
        <v>3</v>
      </c>
      <c r="B7" s="39">
        <v>2.9383599999999994</v>
      </c>
      <c r="C7" s="36"/>
      <c r="D7" s="36"/>
      <c r="E7" s="36"/>
    </row>
    <row r="8" spans="1:5" x14ac:dyDescent="0.2">
      <c r="A8" s="4"/>
      <c r="B8" s="39"/>
      <c r="C8" s="36"/>
    </row>
    <row r="9" spans="1:5" ht="31.5" x14ac:dyDescent="0.2">
      <c r="A9" s="4" t="s">
        <v>20</v>
      </c>
      <c r="B9" s="39">
        <f>+B10+B11</f>
        <v>0</v>
      </c>
      <c r="C9" s="36"/>
    </row>
    <row r="10" spans="1:5" x14ac:dyDescent="0.2">
      <c r="A10" s="4" t="s">
        <v>4</v>
      </c>
      <c r="B10" s="39">
        <f>J12</f>
        <v>0</v>
      </c>
      <c r="C10" s="36"/>
    </row>
    <row r="11" spans="1:5" x14ac:dyDescent="0.2">
      <c r="A11" s="4" t="s">
        <v>5</v>
      </c>
      <c r="B11" s="39">
        <f>J13</f>
        <v>0</v>
      </c>
      <c r="C11" s="36"/>
    </row>
    <row r="12" spans="1:5" x14ac:dyDescent="0.2">
      <c r="A12" s="4"/>
      <c r="B12" s="39"/>
      <c r="C12" s="36"/>
    </row>
    <row r="13" spans="1:5" x14ac:dyDescent="0.2">
      <c r="A13" s="4" t="s">
        <v>6</v>
      </c>
      <c r="B13" s="39"/>
      <c r="C13" s="36"/>
    </row>
    <row r="14" spans="1:5" ht="31.5" x14ac:dyDescent="0.2">
      <c r="A14" s="4" t="s">
        <v>94</v>
      </c>
      <c r="B14" s="39">
        <f>J17</f>
        <v>0</v>
      </c>
      <c r="C14" s="36"/>
    </row>
    <row r="15" spans="1:5" x14ac:dyDescent="0.2">
      <c r="A15" s="4" t="s">
        <v>7</v>
      </c>
      <c r="B15" s="39">
        <v>0</v>
      </c>
      <c r="C15" s="36"/>
    </row>
    <row r="16" spans="1:5" x14ac:dyDescent="0.2">
      <c r="A16" s="4"/>
      <c r="B16" s="39"/>
      <c r="C16" s="36"/>
    </row>
    <row r="17" spans="1:3" ht="31.5" x14ac:dyDescent="0.2">
      <c r="A17" s="4" t="s">
        <v>8</v>
      </c>
      <c r="B17" s="39">
        <v>1.06976</v>
      </c>
      <c r="C17" s="36"/>
    </row>
    <row r="18" spans="1:3" x14ac:dyDescent="0.2">
      <c r="A18" s="4"/>
      <c r="B18" s="39"/>
      <c r="C18" s="36"/>
    </row>
    <row r="19" spans="1:3" x14ac:dyDescent="0.2">
      <c r="A19" s="4" t="s">
        <v>79</v>
      </c>
      <c r="B19" s="39">
        <f>J29</f>
        <v>0</v>
      </c>
      <c r="C19" s="36"/>
    </row>
    <row r="20" spans="1:3" x14ac:dyDescent="0.2">
      <c r="A20" s="4"/>
      <c r="B20" s="39"/>
      <c r="C20" s="36"/>
    </row>
    <row r="21" spans="1:3" x14ac:dyDescent="0.2">
      <c r="A21" s="4" t="s">
        <v>80</v>
      </c>
      <c r="B21" s="39">
        <f>J30</f>
        <v>0</v>
      </c>
      <c r="C21" s="36"/>
    </row>
    <row r="22" spans="1:3" x14ac:dyDescent="0.2">
      <c r="A22" s="4"/>
      <c r="B22" s="39"/>
      <c r="C22" s="36"/>
    </row>
    <row r="23" spans="1:3" ht="31.5" x14ac:dyDescent="0.2">
      <c r="A23" s="4" t="s">
        <v>83</v>
      </c>
      <c r="B23" s="39">
        <f>+B21+B19+B17+B13+B9+B5</f>
        <v>4.0081199999999999</v>
      </c>
      <c r="C23" s="36"/>
    </row>
    <row r="24" spans="1:3" x14ac:dyDescent="0.2">
      <c r="A24" s="4"/>
      <c r="B24" s="39"/>
      <c r="C24" s="36"/>
    </row>
    <row r="25" spans="1:3" ht="31.5" x14ac:dyDescent="0.2">
      <c r="A25" s="4" t="s">
        <v>84</v>
      </c>
      <c r="B25" s="39">
        <f>+(B27+B26)/2</f>
        <v>4156.3729899999998</v>
      </c>
      <c r="C25" s="36"/>
    </row>
    <row r="26" spans="1:3" ht="31.5" x14ac:dyDescent="0.2">
      <c r="A26" s="4" t="s">
        <v>108</v>
      </c>
      <c r="B26" s="39">
        <v>5833.5805700000001</v>
      </c>
      <c r="C26" s="36"/>
    </row>
    <row r="27" spans="1:3" ht="31.5" x14ac:dyDescent="0.2">
      <c r="A27" s="4" t="s">
        <v>101</v>
      </c>
      <c r="B27" s="39">
        <v>2479.1654100000001</v>
      </c>
      <c r="C27" s="36"/>
    </row>
    <row r="28" spans="1:3" x14ac:dyDescent="0.2">
      <c r="A28" s="4"/>
      <c r="B28" s="39"/>
      <c r="C28" s="36"/>
    </row>
    <row r="29" spans="1:3" ht="31.5" x14ac:dyDescent="0.2">
      <c r="A29" s="4" t="s">
        <v>85</v>
      </c>
      <c r="B29" s="39">
        <f>(B23/B25)*100</f>
        <v>9.643311631663741E-2</v>
      </c>
      <c r="C29" s="36"/>
    </row>
    <row r="30" spans="1:3" x14ac:dyDescent="0.2">
      <c r="A30" s="4"/>
      <c r="B30" s="39"/>
      <c r="C30" s="36"/>
    </row>
    <row r="31" spans="1:3" x14ac:dyDescent="0.2">
      <c r="A31" s="26" t="s">
        <v>9</v>
      </c>
      <c r="B31" s="39"/>
      <c r="C31" s="36"/>
    </row>
    <row r="32" spans="1:3" x14ac:dyDescent="0.2">
      <c r="A32" s="4"/>
      <c r="B32" s="39"/>
      <c r="C32" s="36"/>
    </row>
    <row r="33" spans="1:5" ht="31.5" x14ac:dyDescent="0.2">
      <c r="A33" s="4" t="s">
        <v>81</v>
      </c>
      <c r="B33" s="39">
        <v>0</v>
      </c>
      <c r="C33" s="36"/>
    </row>
    <row r="34" spans="1:5" x14ac:dyDescent="0.2">
      <c r="A34" s="4"/>
      <c r="B34" s="39"/>
      <c r="C34" s="36"/>
    </row>
    <row r="35" spans="1:5" ht="31.5" x14ac:dyDescent="0.2">
      <c r="A35" s="4" t="s">
        <v>82</v>
      </c>
      <c r="B35" s="39">
        <f>+B36+B37+B38+B39+B40+B41+B42+B43+B44</f>
        <v>1.8075974019022056</v>
      </c>
      <c r="C35" s="36"/>
    </row>
    <row r="36" spans="1:5" x14ac:dyDescent="0.2">
      <c r="A36" s="4" t="s">
        <v>10</v>
      </c>
      <c r="B36" s="39">
        <v>0</v>
      </c>
      <c r="C36" s="36"/>
    </row>
    <row r="37" spans="1:5" x14ac:dyDescent="0.2">
      <c r="A37" s="4" t="s">
        <v>11</v>
      </c>
      <c r="B37" s="39">
        <v>0</v>
      </c>
      <c r="C37" s="36"/>
    </row>
    <row r="38" spans="1:5" x14ac:dyDescent="0.2">
      <c r="A38" s="4" t="s">
        <v>12</v>
      </c>
      <c r="B38" s="39">
        <f>J22</f>
        <v>0</v>
      </c>
      <c r="C38" s="36"/>
    </row>
    <row r="39" spans="1:5" x14ac:dyDescent="0.2">
      <c r="A39" s="4" t="s">
        <v>13</v>
      </c>
      <c r="B39" s="39">
        <v>0</v>
      </c>
      <c r="C39" s="36"/>
    </row>
    <row r="40" spans="1:5" ht="47.25" x14ac:dyDescent="0.2">
      <c r="A40" s="4" t="s">
        <v>14</v>
      </c>
      <c r="B40" s="39">
        <v>2.5962529841493335E-2</v>
      </c>
      <c r="C40" s="36"/>
    </row>
    <row r="41" spans="1:5" ht="47.25" x14ac:dyDescent="0.2">
      <c r="A41" s="4" t="s">
        <v>15</v>
      </c>
      <c r="B41" s="39">
        <v>1.7816348720607122</v>
      </c>
      <c r="C41" s="36"/>
      <c r="E41" s="36"/>
    </row>
    <row r="42" spans="1:5" ht="47.25" x14ac:dyDescent="0.2">
      <c r="A42" s="4" t="s">
        <v>16</v>
      </c>
      <c r="B42" s="39">
        <v>0</v>
      </c>
      <c r="C42" s="43"/>
    </row>
    <row r="43" spans="1:5" ht="47.25" x14ac:dyDescent="0.2">
      <c r="A43" s="4" t="s">
        <v>17</v>
      </c>
      <c r="B43" s="39">
        <v>0</v>
      </c>
      <c r="C43" s="36"/>
    </row>
    <row r="44" spans="1:5" x14ac:dyDescent="0.2">
      <c r="A44" s="4" t="s">
        <v>18</v>
      </c>
      <c r="B44" s="39">
        <v>0</v>
      </c>
      <c r="C44" s="36"/>
    </row>
    <row r="45" spans="1:5" x14ac:dyDescent="0.2">
      <c r="A45" s="4"/>
      <c r="B45" s="39"/>
      <c r="C45" s="36"/>
    </row>
    <row r="46" spans="1:5" ht="31.5" x14ac:dyDescent="0.2">
      <c r="A46" s="4" t="s">
        <v>86</v>
      </c>
      <c r="B46" s="39">
        <f>(B35/B27)*100</f>
        <v>7.2911528799613476E-2</v>
      </c>
      <c r="C46" s="36"/>
    </row>
    <row r="47" spans="1:5" x14ac:dyDescent="0.2">
      <c r="A47" s="4"/>
      <c r="B47" s="39"/>
      <c r="C47" s="36"/>
    </row>
    <row r="48" spans="1:5" ht="31.5" x14ac:dyDescent="0.2">
      <c r="A48" s="4" t="s">
        <v>103</v>
      </c>
      <c r="B48" s="39">
        <v>0.1</v>
      </c>
      <c r="C48" s="36"/>
    </row>
    <row r="49" spans="1:3" x14ac:dyDescent="0.2">
      <c r="A49" s="4"/>
      <c r="B49" s="39"/>
      <c r="C49" s="36"/>
    </row>
    <row r="50" spans="1:3" ht="47.25" x14ac:dyDescent="0.2">
      <c r="A50" s="4" t="s">
        <v>87</v>
      </c>
      <c r="B50" s="39">
        <f>B48-B46</f>
        <v>2.708847120038653E-2</v>
      </c>
      <c r="C50" s="36"/>
    </row>
    <row r="51" spans="1:3" x14ac:dyDescent="0.2">
      <c r="A51" s="4"/>
      <c r="B51" s="39"/>
      <c r="C51" s="36"/>
    </row>
    <row r="52" spans="1:3" x14ac:dyDescent="0.2">
      <c r="A52" s="5" t="s">
        <v>88</v>
      </c>
      <c r="B52" s="39">
        <v>0</v>
      </c>
      <c r="C52" s="36"/>
    </row>
    <row r="53" spans="1:3" ht="31.5" x14ac:dyDescent="0.2">
      <c r="A53" s="4" t="s">
        <v>89</v>
      </c>
      <c r="B53" s="39">
        <f>(B35-B52)/B27*100</f>
        <v>7.2911528799613476E-2</v>
      </c>
      <c r="C53" s="36"/>
    </row>
    <row r="54" spans="1:3" x14ac:dyDescent="0.2">
      <c r="A54" s="4"/>
      <c r="B54" s="39"/>
      <c r="C54" s="36"/>
    </row>
    <row r="55" spans="1:3" ht="31.5" x14ac:dyDescent="0.2">
      <c r="A55" s="4" t="s">
        <v>90</v>
      </c>
      <c r="B55" s="39"/>
      <c r="C55" s="36"/>
    </row>
    <row r="56" spans="1:3" x14ac:dyDescent="0.2">
      <c r="A56" s="4"/>
      <c r="B56" s="39"/>
      <c r="C56" s="36"/>
    </row>
    <row r="57" spans="1:3" x14ac:dyDescent="0.2">
      <c r="A57" s="4" t="s">
        <v>91</v>
      </c>
      <c r="B57" s="39">
        <f>+B35+B23-B52</f>
        <v>5.8157174019022051</v>
      </c>
      <c r="C57" s="36"/>
    </row>
    <row r="58" spans="1:3" ht="31.5" x14ac:dyDescent="0.2">
      <c r="A58" s="4" t="s">
        <v>92</v>
      </c>
      <c r="B58" s="39">
        <f>(B57/B25)*100</f>
        <v>0.13992289469435237</v>
      </c>
      <c r="C58" s="36"/>
    </row>
    <row r="59" spans="1:3" x14ac:dyDescent="0.2">
      <c r="A59" s="4"/>
      <c r="B59" s="39"/>
      <c r="C59" s="36"/>
    </row>
    <row r="60" spans="1:3" ht="31.5" x14ac:dyDescent="0.2">
      <c r="A60" s="4" t="s">
        <v>19</v>
      </c>
      <c r="B60" s="39"/>
      <c r="C60" s="36"/>
    </row>
    <row r="61" spans="1:3" ht="47.25" x14ac:dyDescent="0.2">
      <c r="A61" s="4" t="s">
        <v>102</v>
      </c>
      <c r="B61" s="39">
        <v>0.1</v>
      </c>
      <c r="C61" s="36"/>
    </row>
    <row r="62" spans="1:3" x14ac:dyDescent="0.2">
      <c r="A62" s="4" t="s">
        <v>93</v>
      </c>
      <c r="B62" s="39">
        <f>+B61+B29</f>
        <v>0.1964331163166374</v>
      </c>
      <c r="C62" s="36"/>
    </row>
    <row r="63" spans="1:3" x14ac:dyDescent="0.2">
      <c r="A63" s="3"/>
      <c r="B63" s="38"/>
      <c r="C63" s="3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D372-6322-4D09-BF08-F4F05CD7B8CB}">
  <dimension ref="A1:F65"/>
  <sheetViews>
    <sheetView rightToLeft="1" workbookViewId="0">
      <selection activeCell="A10" sqref="A10"/>
    </sheetView>
  </sheetViews>
  <sheetFormatPr defaultRowHeight="14.25" x14ac:dyDescent="0.2"/>
  <cols>
    <col min="1" max="1" width="63.625" customWidth="1"/>
    <col min="2" max="2" width="36" customWidth="1"/>
    <col min="6" max="6" width="12.375" bestFit="1" customWidth="1"/>
  </cols>
  <sheetData>
    <row r="1" spans="1:2" ht="93.75" customHeight="1" x14ac:dyDescent="0.2">
      <c r="A1" s="2" t="s">
        <v>115</v>
      </c>
      <c r="B1" s="38" t="s">
        <v>0</v>
      </c>
    </row>
    <row r="2" spans="1:2" ht="15.75" x14ac:dyDescent="0.2">
      <c r="A2" s="24"/>
      <c r="B2" s="38"/>
    </row>
    <row r="3" spans="1:2" ht="15.75" x14ac:dyDescent="0.2">
      <c r="A3" s="3"/>
      <c r="B3" s="39"/>
    </row>
    <row r="4" spans="1:2" ht="15.75" x14ac:dyDescent="0.2">
      <c r="A4" s="3"/>
      <c r="B4" s="39"/>
    </row>
    <row r="5" spans="1:2" ht="15.75" x14ac:dyDescent="0.2">
      <c r="A5" s="4" t="s">
        <v>1</v>
      </c>
      <c r="B5" s="38">
        <f>+B6+B7</f>
        <v>0.87334893719806794</v>
      </c>
    </row>
    <row r="6" spans="1:2" ht="15.75" x14ac:dyDescent="0.2">
      <c r="A6" s="4" t="s">
        <v>2</v>
      </c>
      <c r="B6" s="39">
        <v>0</v>
      </c>
    </row>
    <row r="7" spans="1:2" ht="15.75" x14ac:dyDescent="0.2">
      <c r="A7" s="4" t="s">
        <v>3</v>
      </c>
      <c r="B7" s="39">
        <v>0.87334893719806794</v>
      </c>
    </row>
    <row r="8" spans="1:2" ht="15.75" x14ac:dyDescent="0.2">
      <c r="A8" s="4"/>
      <c r="B8" s="39"/>
    </row>
    <row r="9" spans="1:2" ht="31.5" x14ac:dyDescent="0.2">
      <c r="A9" s="4" t="s">
        <v>20</v>
      </c>
      <c r="B9" s="39">
        <f>+B10+B11</f>
        <v>0</v>
      </c>
    </row>
    <row r="10" spans="1:2" ht="15.75" x14ac:dyDescent="0.2">
      <c r="A10" s="4" t="s">
        <v>4</v>
      </c>
      <c r="B10" s="39">
        <f>J12</f>
        <v>0</v>
      </c>
    </row>
    <row r="11" spans="1:2" ht="15.75" x14ac:dyDescent="0.2">
      <c r="A11" s="4" t="s">
        <v>5</v>
      </c>
      <c r="B11" s="39">
        <f>J13</f>
        <v>0</v>
      </c>
    </row>
    <row r="12" spans="1:2" ht="15.75" x14ac:dyDescent="0.2">
      <c r="A12" s="4"/>
      <c r="B12" s="39"/>
    </row>
    <row r="13" spans="1:2" ht="15.75" x14ac:dyDescent="0.2">
      <c r="A13" s="4" t="s">
        <v>6</v>
      </c>
      <c r="B13" s="39"/>
    </row>
    <row r="14" spans="1:2" ht="31.5" x14ac:dyDescent="0.2">
      <c r="A14" s="4" t="s">
        <v>94</v>
      </c>
      <c r="B14" s="39">
        <f>J17</f>
        <v>0</v>
      </c>
    </row>
    <row r="15" spans="1:2" ht="15.75" x14ac:dyDescent="0.2">
      <c r="A15" s="4" t="s">
        <v>7</v>
      </c>
      <c r="B15" s="39">
        <v>0</v>
      </c>
    </row>
    <row r="16" spans="1:2" ht="15.75" x14ac:dyDescent="0.2">
      <c r="A16" s="4"/>
      <c r="B16" s="39"/>
    </row>
    <row r="17" spans="1:6" ht="15.75" x14ac:dyDescent="0.2">
      <c r="A17" s="4" t="s">
        <v>8</v>
      </c>
      <c r="B17" s="39">
        <v>0.32</v>
      </c>
    </row>
    <row r="18" spans="1:6" ht="15.75" x14ac:dyDescent="0.2">
      <c r="A18" s="4"/>
      <c r="B18" s="39"/>
    </row>
    <row r="19" spans="1:6" ht="15.75" x14ac:dyDescent="0.2">
      <c r="A19" s="4" t="s">
        <v>79</v>
      </c>
      <c r="B19" s="39">
        <f>J29</f>
        <v>0</v>
      </c>
    </row>
    <row r="20" spans="1:6" ht="15.75" x14ac:dyDescent="0.2">
      <c r="A20" s="4"/>
      <c r="B20" s="39"/>
    </row>
    <row r="21" spans="1:6" ht="15.75" x14ac:dyDescent="0.2">
      <c r="A21" s="4" t="s">
        <v>80</v>
      </c>
      <c r="B21" s="39">
        <f>J30</f>
        <v>0</v>
      </c>
    </row>
    <row r="22" spans="1:6" ht="15.75" x14ac:dyDescent="0.2">
      <c r="A22" s="4"/>
      <c r="B22" s="39"/>
    </row>
    <row r="23" spans="1:6" ht="15.75" x14ac:dyDescent="0.2">
      <c r="A23" s="4" t="s">
        <v>83</v>
      </c>
      <c r="B23" s="39">
        <f>+B21+B19+B17+B13+B9+B5</f>
        <v>1.1933489371980679</v>
      </c>
    </row>
    <row r="24" spans="1:6" ht="15.75" x14ac:dyDescent="0.2">
      <c r="A24" s="4"/>
      <c r="B24" s="39"/>
    </row>
    <row r="25" spans="1:6" ht="15.75" x14ac:dyDescent="0.2">
      <c r="A25" s="4" t="s">
        <v>84</v>
      </c>
      <c r="B25" s="39">
        <f>+(B27+B26)/2</f>
        <v>1530.2530300000001</v>
      </c>
      <c r="F25" s="41"/>
    </row>
    <row r="26" spans="1:6" ht="15.75" x14ac:dyDescent="0.2">
      <c r="A26" s="4" t="s">
        <v>108</v>
      </c>
      <c r="B26" s="39">
        <v>1530.2530300000001</v>
      </c>
    </row>
    <row r="27" spans="1:6" ht="15.75" x14ac:dyDescent="0.2">
      <c r="A27" s="4" t="s">
        <v>110</v>
      </c>
      <c r="B27" s="39">
        <v>1530.2530300000001</v>
      </c>
    </row>
    <row r="28" spans="1:6" ht="15.75" x14ac:dyDescent="0.2">
      <c r="A28" s="4"/>
      <c r="B28" s="39"/>
    </row>
    <row r="29" spans="1:6" ht="31.5" x14ac:dyDescent="0.2">
      <c r="A29" s="4" t="s">
        <v>85</v>
      </c>
      <c r="B29" s="39">
        <f>(B23/B25)*100</f>
        <v>7.7983765678155056E-2</v>
      </c>
    </row>
    <row r="30" spans="1:6" ht="15.75" x14ac:dyDescent="0.2">
      <c r="A30" s="4"/>
      <c r="B30" s="39"/>
    </row>
    <row r="31" spans="1:6" ht="15.75" x14ac:dyDescent="0.2">
      <c r="A31" s="26" t="s">
        <v>9</v>
      </c>
      <c r="B31" s="39"/>
    </row>
    <row r="32" spans="1:6" ht="15.75" x14ac:dyDescent="0.2">
      <c r="A32" s="4"/>
      <c r="B32" s="39"/>
    </row>
    <row r="33" spans="1:2" ht="31.5" x14ac:dyDescent="0.2">
      <c r="A33" s="4" t="s">
        <v>81</v>
      </c>
      <c r="B33" s="39">
        <v>0</v>
      </c>
    </row>
    <row r="34" spans="1:2" ht="15.75" x14ac:dyDescent="0.2">
      <c r="A34" s="4"/>
      <c r="B34" s="39"/>
    </row>
    <row r="35" spans="1:2" ht="15.75" x14ac:dyDescent="0.2">
      <c r="A35" s="4" t="s">
        <v>82</v>
      </c>
      <c r="B35" s="39">
        <f>+B36+B37+B38+B39+B40+B41+B42+B43+B44</f>
        <v>3.9780000000000003E-2</v>
      </c>
    </row>
    <row r="36" spans="1:2" ht="15.75" x14ac:dyDescent="0.2">
      <c r="A36" s="4" t="s">
        <v>10</v>
      </c>
      <c r="B36" s="39">
        <v>0</v>
      </c>
    </row>
    <row r="37" spans="1:2" ht="15.75" x14ac:dyDescent="0.2">
      <c r="A37" s="4" t="s">
        <v>11</v>
      </c>
      <c r="B37" s="39">
        <v>0</v>
      </c>
    </row>
    <row r="38" spans="1:2" ht="15.75" x14ac:dyDescent="0.2">
      <c r="A38" s="4" t="s">
        <v>12</v>
      </c>
      <c r="B38" s="39">
        <f>J22</f>
        <v>0</v>
      </c>
    </row>
    <row r="39" spans="1:2" ht="15.75" x14ac:dyDescent="0.2">
      <c r="A39" s="4" t="s">
        <v>13</v>
      </c>
      <c r="B39" s="39">
        <v>0</v>
      </c>
    </row>
    <row r="40" spans="1:2" ht="31.5" x14ac:dyDescent="0.2">
      <c r="A40" s="4" t="s">
        <v>14</v>
      </c>
      <c r="B40" s="39">
        <v>0</v>
      </c>
    </row>
    <row r="41" spans="1:2" ht="31.5" x14ac:dyDescent="0.2">
      <c r="A41" s="4" t="s">
        <v>15</v>
      </c>
      <c r="B41" s="39">
        <v>3.9780000000000003E-2</v>
      </c>
    </row>
    <row r="42" spans="1:2" ht="47.25" x14ac:dyDescent="0.2">
      <c r="A42" s="4" t="s">
        <v>16</v>
      </c>
      <c r="B42" s="39">
        <v>0</v>
      </c>
    </row>
    <row r="43" spans="1:2" ht="31.5" x14ac:dyDescent="0.2">
      <c r="A43" s="4" t="s">
        <v>17</v>
      </c>
      <c r="B43" s="39">
        <v>0</v>
      </c>
    </row>
    <row r="44" spans="1:2" ht="15.75" x14ac:dyDescent="0.2">
      <c r="A44" s="4" t="s">
        <v>18</v>
      </c>
      <c r="B44" s="39">
        <v>0</v>
      </c>
    </row>
    <row r="45" spans="1:2" ht="15.75" x14ac:dyDescent="0.2">
      <c r="A45" s="4"/>
      <c r="B45" s="39"/>
    </row>
    <row r="46" spans="1:2" ht="15.75" x14ac:dyDescent="0.2">
      <c r="A46" s="4" t="s">
        <v>86</v>
      </c>
      <c r="B46" s="39">
        <f>(B35/B27)*100</f>
        <v>2.5995700854779553E-3</v>
      </c>
    </row>
    <row r="47" spans="1:2" ht="15.75" x14ac:dyDescent="0.2">
      <c r="A47" s="4"/>
      <c r="B47" s="39"/>
    </row>
    <row r="48" spans="1:2" ht="31.5" x14ac:dyDescent="0.2">
      <c r="A48" s="4" t="s">
        <v>103</v>
      </c>
      <c r="B48" s="39">
        <v>0.1</v>
      </c>
    </row>
    <row r="49" spans="1:2" ht="15.75" x14ac:dyDescent="0.2">
      <c r="A49" s="4"/>
      <c r="B49" s="39"/>
    </row>
    <row r="50" spans="1:2" ht="31.5" x14ac:dyDescent="0.2">
      <c r="A50" s="4" t="s">
        <v>87</v>
      </c>
      <c r="B50" s="39">
        <f>B48-B46</f>
        <v>9.7400429914522052E-2</v>
      </c>
    </row>
    <row r="51" spans="1:2" ht="15.75" x14ac:dyDescent="0.2">
      <c r="A51" s="4"/>
      <c r="B51" s="39"/>
    </row>
    <row r="52" spans="1:2" ht="15.75" x14ac:dyDescent="0.2">
      <c r="A52" s="5" t="s">
        <v>88</v>
      </c>
      <c r="B52" s="39">
        <v>0</v>
      </c>
    </row>
    <row r="53" spans="1:2" ht="31.5" x14ac:dyDescent="0.2">
      <c r="A53" s="4" t="s">
        <v>89</v>
      </c>
      <c r="B53" s="39">
        <f>(B35-B52)/B27*100</f>
        <v>2.5995700854779553E-3</v>
      </c>
    </row>
    <row r="54" spans="1:2" ht="15.75" x14ac:dyDescent="0.2">
      <c r="A54" s="4"/>
      <c r="B54" s="39"/>
    </row>
    <row r="55" spans="1:2" ht="15.75" x14ac:dyDescent="0.2">
      <c r="A55" s="4" t="s">
        <v>90</v>
      </c>
      <c r="B55" s="39"/>
    </row>
    <row r="56" spans="1:2" ht="15.75" x14ac:dyDescent="0.2">
      <c r="A56" s="4"/>
      <c r="B56" s="39"/>
    </row>
    <row r="57" spans="1:2" ht="15.75" x14ac:dyDescent="0.2">
      <c r="A57" s="4" t="s">
        <v>91</v>
      </c>
      <c r="B57" s="39">
        <f>+B35+B23-B52</f>
        <v>1.2331289371980678</v>
      </c>
    </row>
    <row r="58" spans="1:2" ht="31.5" x14ac:dyDescent="0.2">
      <c r="A58" s="4" t="s">
        <v>92</v>
      </c>
      <c r="B58" s="39">
        <f>(B57/B25)*100</f>
        <v>8.058333576363301E-2</v>
      </c>
    </row>
    <row r="59" spans="1:2" ht="15.75" x14ac:dyDescent="0.2">
      <c r="A59" s="4"/>
      <c r="B59" s="39"/>
    </row>
    <row r="60" spans="1:2" ht="15.75" x14ac:dyDescent="0.2">
      <c r="A60" s="4" t="s">
        <v>19</v>
      </c>
      <c r="B60" s="39"/>
    </row>
    <row r="61" spans="1:2" ht="31.5" x14ac:dyDescent="0.2">
      <c r="A61" s="4" t="s">
        <v>102</v>
      </c>
      <c r="B61" s="39">
        <v>0.1</v>
      </c>
    </row>
    <row r="62" spans="1:2" ht="15.75" x14ac:dyDescent="0.2">
      <c r="A62" s="4" t="s">
        <v>93</v>
      </c>
      <c r="B62" s="39">
        <f>+B61+B29</f>
        <v>0.17798376567815505</v>
      </c>
    </row>
    <row r="63" spans="1:2" ht="15.75" x14ac:dyDescent="0.2">
      <c r="A63" s="3"/>
      <c r="B63" s="38"/>
    </row>
    <row r="65" spans="1:2" ht="15.75" x14ac:dyDescent="0.2">
      <c r="A65" t="s">
        <v>111</v>
      </c>
      <c r="B65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B9E8-E53E-4A7E-AFA6-9C5C77BF29A8}">
  <dimension ref="A1:D54"/>
  <sheetViews>
    <sheetView rightToLeft="1" topLeftCell="A47" workbookViewId="0">
      <selection activeCell="I56" sqref="I56"/>
    </sheetView>
  </sheetViews>
  <sheetFormatPr defaultColWidth="9" defaultRowHeight="15.75" x14ac:dyDescent="0.25"/>
  <cols>
    <col min="1" max="1" width="29.375" style="7" customWidth="1"/>
    <col min="2" max="2" width="52" style="30" customWidth="1"/>
    <col min="3" max="16384" width="9" style="7"/>
  </cols>
  <sheetData>
    <row r="1" spans="1:4" ht="71.25" customHeight="1" thickBot="1" x14ac:dyDescent="0.3">
      <c r="A1" s="6" t="s">
        <v>106</v>
      </c>
      <c r="B1" s="3" t="s">
        <v>0</v>
      </c>
    </row>
    <row r="2" spans="1:4" ht="48" thickBot="1" x14ac:dyDescent="0.3">
      <c r="A2" s="8" t="s">
        <v>21</v>
      </c>
      <c r="B2" s="29"/>
    </row>
    <row r="3" spans="1:4" ht="16.5" thickBot="1" x14ac:dyDescent="0.3">
      <c r="A3" s="8" t="s">
        <v>22</v>
      </c>
      <c r="B3" s="29"/>
    </row>
    <row r="4" spans="1:4" ht="16.5" thickBot="1" x14ac:dyDescent="0.3">
      <c r="A4" s="9"/>
      <c r="B4" s="29"/>
    </row>
    <row r="5" spans="1:4" ht="16.5" thickBot="1" x14ac:dyDescent="0.3">
      <c r="A5" s="8" t="s">
        <v>72</v>
      </c>
      <c r="B5" s="29"/>
    </row>
    <row r="6" spans="1:4" ht="15" customHeight="1" thickBot="1" x14ac:dyDescent="0.3">
      <c r="A6" s="18" t="s">
        <v>73</v>
      </c>
      <c r="B6" s="29">
        <v>6.6340000000000003</v>
      </c>
    </row>
    <row r="7" spans="1:4" ht="15" customHeight="1" thickBot="1" x14ac:dyDescent="0.3">
      <c r="A7" s="9" t="s">
        <v>95</v>
      </c>
      <c r="B7" s="29">
        <v>0.122</v>
      </c>
    </row>
    <row r="8" spans="1:4" ht="16.5" thickBot="1" x14ac:dyDescent="0.3">
      <c r="A8" s="8" t="s">
        <v>24</v>
      </c>
      <c r="B8" s="29">
        <f>SUM(B4:B7)</f>
        <v>6.7560000000000002</v>
      </c>
      <c r="D8" s="47"/>
    </row>
    <row r="9" spans="1:4" ht="16.5" thickBot="1" x14ac:dyDescent="0.3">
      <c r="A9" s="11"/>
      <c r="B9" s="29"/>
    </row>
    <row r="10" spans="1:4" ht="16.5" thickBot="1" x14ac:dyDescent="0.3">
      <c r="A10" s="8" t="s">
        <v>25</v>
      </c>
      <c r="B10" s="29"/>
    </row>
    <row r="11" spans="1:4" ht="16.5" thickBot="1" x14ac:dyDescent="0.3">
      <c r="A11" s="8" t="s">
        <v>22</v>
      </c>
      <c r="B11" s="29"/>
    </row>
    <row r="12" spans="1:4" ht="16.5" thickBot="1" x14ac:dyDescent="0.3">
      <c r="A12" s="9" t="s">
        <v>39</v>
      </c>
      <c r="B12" s="29">
        <v>0</v>
      </c>
    </row>
    <row r="13" spans="1:4" ht="16.5" thickBot="1" x14ac:dyDescent="0.3">
      <c r="A13" s="9" t="s">
        <v>40</v>
      </c>
      <c r="B13" s="29">
        <v>0</v>
      </c>
    </row>
    <row r="14" spans="1:4" ht="16.5" thickBot="1" x14ac:dyDescent="0.3">
      <c r="A14" s="9" t="s">
        <v>38</v>
      </c>
      <c r="B14" s="29">
        <v>0</v>
      </c>
    </row>
    <row r="15" spans="1:4" ht="16.5" thickBot="1" x14ac:dyDescent="0.3">
      <c r="A15" s="8" t="s">
        <v>23</v>
      </c>
      <c r="B15" s="29"/>
    </row>
    <row r="16" spans="1:4" ht="16.5" thickBot="1" x14ac:dyDescent="0.3">
      <c r="A16" s="9" t="s">
        <v>39</v>
      </c>
      <c r="B16" s="29">
        <v>0</v>
      </c>
    </row>
    <row r="17" spans="1:2" ht="16.5" thickBot="1" x14ac:dyDescent="0.3">
      <c r="A17" s="9" t="s">
        <v>40</v>
      </c>
      <c r="B17" s="29">
        <v>0</v>
      </c>
    </row>
    <row r="18" spans="1:2" ht="16.5" thickBot="1" x14ac:dyDescent="0.3">
      <c r="A18" s="10" t="s">
        <v>38</v>
      </c>
      <c r="B18" s="29">
        <v>0</v>
      </c>
    </row>
    <row r="19" spans="1:2" ht="15" customHeight="1" thickBot="1" x14ac:dyDescent="0.3">
      <c r="A19" s="12"/>
      <c r="B19" s="29"/>
    </row>
    <row r="20" spans="1:2" ht="16.5" thickBot="1" x14ac:dyDescent="0.3">
      <c r="A20" s="8" t="s">
        <v>26</v>
      </c>
      <c r="B20" s="29">
        <f>SUM(B12:B19)</f>
        <v>0</v>
      </c>
    </row>
    <row r="21" spans="1:2" ht="16.5" thickBot="1" x14ac:dyDescent="0.3">
      <c r="A21" s="9"/>
      <c r="B21" s="29"/>
    </row>
    <row r="22" spans="1:2" ht="48" thickBot="1" x14ac:dyDescent="0.3">
      <c r="A22" s="8" t="s">
        <v>27</v>
      </c>
      <c r="B22" s="29"/>
    </row>
    <row r="23" spans="1:2" ht="16.5" thickBot="1" x14ac:dyDescent="0.3">
      <c r="A23" s="9" t="s">
        <v>41</v>
      </c>
      <c r="B23" s="29">
        <v>0</v>
      </c>
    </row>
    <row r="24" spans="1:2" ht="16.5" thickBot="1" x14ac:dyDescent="0.3">
      <c r="A24" s="9" t="s">
        <v>42</v>
      </c>
      <c r="B24" s="29">
        <v>0</v>
      </c>
    </row>
    <row r="25" spans="1:2" ht="16.5" thickBot="1" x14ac:dyDescent="0.3">
      <c r="A25" s="9" t="s">
        <v>38</v>
      </c>
      <c r="B25" s="29">
        <v>0</v>
      </c>
    </row>
    <row r="26" spans="1:2" ht="14.25" customHeight="1" thickBot="1" x14ac:dyDescent="0.3">
      <c r="A26" s="9"/>
      <c r="B26" s="29"/>
    </row>
    <row r="27" spans="1:2" ht="48" thickBot="1" x14ac:dyDescent="0.3">
      <c r="A27" s="8" t="s">
        <v>28</v>
      </c>
      <c r="B27" s="29">
        <f>SUM(B23:B26)</f>
        <v>0</v>
      </c>
    </row>
    <row r="28" spans="1:2" ht="16.5" thickBot="1" x14ac:dyDescent="0.3">
      <c r="A28" s="8"/>
      <c r="B28" s="29"/>
    </row>
    <row r="29" spans="1:2" ht="32.25" thickBot="1" x14ac:dyDescent="0.3">
      <c r="A29" s="8" t="s">
        <v>29</v>
      </c>
      <c r="B29" s="29">
        <v>0</v>
      </c>
    </row>
    <row r="30" spans="1:2" ht="16.5" thickBot="1" x14ac:dyDescent="0.3">
      <c r="A30" s="9" t="s">
        <v>41</v>
      </c>
      <c r="B30" s="29">
        <v>0</v>
      </c>
    </row>
    <row r="31" spans="1:2" ht="16.5" thickBot="1" x14ac:dyDescent="0.3">
      <c r="A31" s="9" t="s">
        <v>42</v>
      </c>
      <c r="B31" s="29">
        <v>0</v>
      </c>
    </row>
    <row r="32" spans="1:2" ht="16.5" thickBot="1" x14ac:dyDescent="0.3">
      <c r="A32" s="9" t="s">
        <v>38</v>
      </c>
      <c r="B32" s="29"/>
    </row>
    <row r="33" spans="1:2" ht="32.25" thickBot="1" x14ac:dyDescent="0.3">
      <c r="A33" s="8" t="s">
        <v>30</v>
      </c>
      <c r="B33" s="29">
        <f>SUM(B30:B32)</f>
        <v>0</v>
      </c>
    </row>
    <row r="34" spans="1:2" ht="16.5" thickBot="1" x14ac:dyDescent="0.3">
      <c r="A34" s="9"/>
      <c r="B34" s="29"/>
    </row>
    <row r="35" spans="1:2" ht="32.25" thickBot="1" x14ac:dyDescent="0.3">
      <c r="A35" s="8" t="s">
        <v>31</v>
      </c>
      <c r="B35" s="29"/>
    </row>
    <row r="36" spans="1:2" ht="16.5" thickBot="1" x14ac:dyDescent="0.3">
      <c r="A36" s="9" t="s">
        <v>43</v>
      </c>
      <c r="B36" s="29">
        <v>0</v>
      </c>
    </row>
    <row r="37" spans="1:2" ht="16.5" thickBot="1" x14ac:dyDescent="0.3">
      <c r="A37" s="9" t="s">
        <v>44</v>
      </c>
      <c r="B37" s="29">
        <v>0</v>
      </c>
    </row>
    <row r="38" spans="1:2" ht="16.5" thickBot="1" x14ac:dyDescent="0.3">
      <c r="A38" s="9" t="s">
        <v>38</v>
      </c>
      <c r="B38" s="29">
        <f>'נספח 1 - ג.הנדסאים להשקעה מצרפי'!B17</f>
        <v>3.19577</v>
      </c>
    </row>
    <row r="39" spans="1:2" ht="16.5" thickBot="1" x14ac:dyDescent="0.3">
      <c r="A39" s="8" t="s">
        <v>32</v>
      </c>
      <c r="B39" s="29">
        <f>SUM(B36:B38)</f>
        <v>3.19577</v>
      </c>
    </row>
    <row r="40" spans="1:2" ht="16.5" thickBot="1" x14ac:dyDescent="0.3">
      <c r="A40" s="8"/>
      <c r="B40" s="29"/>
    </row>
    <row r="41" spans="1:2" ht="16.5" thickBot="1" x14ac:dyDescent="0.3">
      <c r="A41" s="8"/>
      <c r="B41" s="29"/>
    </row>
    <row r="42" spans="1:2" ht="32.25" thickBot="1" x14ac:dyDescent="0.3">
      <c r="A42" s="8" t="s">
        <v>33</v>
      </c>
      <c r="B42" s="29">
        <v>0</v>
      </c>
    </row>
    <row r="43" spans="1:2" ht="16.5" thickBot="1" x14ac:dyDescent="0.3">
      <c r="A43" s="9" t="s">
        <v>41</v>
      </c>
      <c r="B43" s="29">
        <v>0</v>
      </c>
    </row>
    <row r="44" spans="1:2" ht="16.5" thickBot="1" x14ac:dyDescent="0.3">
      <c r="A44" s="9" t="s">
        <v>42</v>
      </c>
      <c r="B44" s="29">
        <v>0</v>
      </c>
    </row>
    <row r="45" spans="1:2" ht="16.5" thickBot="1" x14ac:dyDescent="0.3">
      <c r="A45" s="9" t="s">
        <v>38</v>
      </c>
      <c r="B45" s="29">
        <v>0</v>
      </c>
    </row>
    <row r="46" spans="1:2" ht="32.25" thickBot="1" x14ac:dyDescent="0.3">
      <c r="A46" s="8" t="s">
        <v>34</v>
      </c>
      <c r="B46" s="29">
        <f>SUM(B42:B45)</f>
        <v>0</v>
      </c>
    </row>
    <row r="47" spans="1:2" ht="16.5" thickBot="1" x14ac:dyDescent="0.3">
      <c r="A47" s="9"/>
      <c r="B47" s="29"/>
    </row>
    <row r="48" spans="1:2" ht="16.5" thickBot="1" x14ac:dyDescent="0.3">
      <c r="A48" s="8" t="s">
        <v>35</v>
      </c>
      <c r="B48" s="29">
        <v>0</v>
      </c>
    </row>
    <row r="49" spans="1:2" ht="16.5" thickBot="1" x14ac:dyDescent="0.3">
      <c r="A49" s="9" t="s">
        <v>41</v>
      </c>
      <c r="B49" s="29">
        <v>0</v>
      </c>
    </row>
    <row r="50" spans="1:2" ht="16.5" thickBot="1" x14ac:dyDescent="0.3">
      <c r="A50" s="9" t="s">
        <v>42</v>
      </c>
      <c r="B50" s="29">
        <v>0</v>
      </c>
    </row>
    <row r="51" spans="1:2" ht="16.5" thickBot="1" x14ac:dyDescent="0.3">
      <c r="A51" s="9" t="s">
        <v>38</v>
      </c>
      <c r="B51" s="29">
        <v>0</v>
      </c>
    </row>
    <row r="52" spans="1:2" ht="16.5" thickBot="1" x14ac:dyDescent="0.3">
      <c r="A52" s="8" t="s">
        <v>36</v>
      </c>
      <c r="B52" s="29">
        <f>SUM(B48:B51)</f>
        <v>0</v>
      </c>
    </row>
    <row r="53" spans="1:2" ht="16.5" thickBot="1" x14ac:dyDescent="0.3">
      <c r="A53" s="9"/>
      <c r="B53" s="29"/>
    </row>
    <row r="54" spans="1:2" ht="32.25" thickBot="1" x14ac:dyDescent="0.3">
      <c r="A54" s="8" t="s">
        <v>68</v>
      </c>
      <c r="B54" s="29">
        <f>+B52+B46+B39+B33+B27+B20+B8</f>
        <v>9.9517699999999998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A62-9DD2-4E8A-BAF1-8E32D5B98D87}">
  <dimension ref="A1:H78"/>
  <sheetViews>
    <sheetView rightToLeft="1" topLeftCell="A80" zoomScaleNormal="100" workbookViewId="0">
      <selection activeCell="C89" sqref="C89"/>
    </sheetView>
  </sheetViews>
  <sheetFormatPr defaultColWidth="9" defaultRowHeight="15.75" x14ac:dyDescent="0.2"/>
  <cols>
    <col min="1" max="1" width="30.375" style="13" customWidth="1"/>
    <col min="2" max="2" width="22.75" style="35" customWidth="1"/>
    <col min="3" max="3" width="19.625" style="13" bestFit="1" customWidth="1"/>
    <col min="4" max="5" width="9" style="13"/>
    <col min="6" max="6" width="130" style="13" customWidth="1"/>
    <col min="7" max="16384" width="9" style="13"/>
  </cols>
  <sheetData>
    <row r="1" spans="1:8" ht="48" thickBot="1" x14ac:dyDescent="0.25">
      <c r="A1" s="6" t="s">
        <v>107</v>
      </c>
      <c r="B1" s="31" t="s">
        <v>45</v>
      </c>
    </row>
    <row r="2" spans="1:8" ht="45" customHeight="1" thickBot="1" x14ac:dyDescent="0.25">
      <c r="A2" s="8" t="s">
        <v>46</v>
      </c>
      <c r="B2" s="32"/>
    </row>
    <row r="3" spans="1:8" ht="16.5" thickBot="1" x14ac:dyDescent="0.2">
      <c r="A3" s="9"/>
      <c r="B3" s="32">
        <v>0</v>
      </c>
      <c r="F3" s="15"/>
      <c r="G3" s="17"/>
      <c r="H3" s="21"/>
    </row>
    <row r="4" spans="1:8" ht="16.5" thickBot="1" x14ac:dyDescent="0.2">
      <c r="A4" s="9"/>
      <c r="B4" s="32"/>
      <c r="F4" s="15"/>
      <c r="G4" s="17"/>
      <c r="H4" s="20"/>
    </row>
    <row r="5" spans="1:8" ht="32.25" thickBot="1" x14ac:dyDescent="0.2">
      <c r="A5" s="8" t="s">
        <v>47</v>
      </c>
      <c r="B5" s="32">
        <f>SUM(B3:B4)</f>
        <v>0</v>
      </c>
      <c r="F5" s="15"/>
      <c r="G5" s="17"/>
      <c r="H5" s="20"/>
    </row>
    <row r="6" spans="1:8" ht="43.5" customHeight="1" thickBot="1" x14ac:dyDescent="0.2">
      <c r="A6" s="8" t="s">
        <v>48</v>
      </c>
      <c r="B6" s="32"/>
      <c r="F6" s="15"/>
      <c r="G6" s="17"/>
      <c r="H6" s="21"/>
    </row>
    <row r="7" spans="1:8" ht="15.75" customHeight="1" thickBot="1" x14ac:dyDescent="0.2">
      <c r="A7" s="14"/>
      <c r="B7" s="32"/>
      <c r="F7" s="15"/>
      <c r="G7" s="17"/>
      <c r="H7" s="21"/>
    </row>
    <row r="8" spans="1:8" ht="16.5" thickBot="1" x14ac:dyDescent="0.2">
      <c r="A8" s="14"/>
      <c r="B8" s="32"/>
      <c r="F8" s="15"/>
      <c r="G8" s="17"/>
      <c r="H8" s="20"/>
    </row>
    <row r="9" spans="1:8" ht="32.25" thickBot="1" x14ac:dyDescent="0.2">
      <c r="A9" s="8" t="s">
        <v>49</v>
      </c>
      <c r="B9" s="32">
        <f>SUM(B7:B8)</f>
        <v>0</v>
      </c>
      <c r="F9" s="15"/>
      <c r="G9" s="15"/>
      <c r="H9" s="22"/>
    </row>
    <row r="10" spans="1:8" ht="16.5" thickBot="1" x14ac:dyDescent="0.2">
      <c r="A10" s="8"/>
      <c r="B10" s="32"/>
      <c r="F10" s="15"/>
      <c r="G10" s="15"/>
      <c r="H10" s="22"/>
    </row>
    <row r="11" spans="1:8" ht="16.5" thickBot="1" x14ac:dyDescent="0.2">
      <c r="A11" s="8"/>
      <c r="B11" s="32"/>
      <c r="F11" s="19"/>
      <c r="G11" s="19"/>
      <c r="H11" s="19"/>
    </row>
    <row r="12" spans="1:8" ht="47.25" customHeight="1" thickBot="1" x14ac:dyDescent="0.2">
      <c r="A12" s="8" t="s">
        <v>50</v>
      </c>
      <c r="B12" s="32"/>
      <c r="F12" s="15"/>
      <c r="G12" s="15"/>
      <c r="H12" s="15"/>
    </row>
    <row r="13" spans="1:8" ht="16.5" thickBot="1" x14ac:dyDescent="0.2">
      <c r="A13" s="9" t="s">
        <v>41</v>
      </c>
      <c r="B13" s="32">
        <v>0</v>
      </c>
      <c r="F13" s="15"/>
      <c r="G13" s="15"/>
      <c r="H13" s="22"/>
    </row>
    <row r="14" spans="1:8" ht="16.5" thickBot="1" x14ac:dyDescent="0.2">
      <c r="A14" s="9" t="s">
        <v>42</v>
      </c>
      <c r="B14" s="32">
        <v>0</v>
      </c>
      <c r="F14" s="19"/>
      <c r="G14" s="19"/>
      <c r="H14" s="19"/>
    </row>
    <row r="15" spans="1:8" ht="16.5" thickBot="1" x14ac:dyDescent="0.2">
      <c r="A15" s="9" t="s">
        <v>38</v>
      </c>
      <c r="B15" s="32">
        <v>0</v>
      </c>
      <c r="F15" s="15"/>
      <c r="G15" s="15"/>
      <c r="H15" s="22"/>
    </row>
    <row r="16" spans="1:8" ht="32.25" thickBot="1" x14ac:dyDescent="0.2">
      <c r="A16" s="8" t="s">
        <v>51</v>
      </c>
      <c r="B16" s="32">
        <f>SUM(B13:B15)</f>
        <v>0</v>
      </c>
      <c r="F16" s="15"/>
      <c r="G16" s="15"/>
      <c r="H16" s="15"/>
    </row>
    <row r="17" spans="1:8" ht="16.5" thickBot="1" x14ac:dyDescent="0.2">
      <c r="A17" s="9"/>
      <c r="B17" s="32"/>
      <c r="F17" s="15"/>
      <c r="G17" s="15"/>
      <c r="H17" s="15"/>
    </row>
    <row r="18" spans="1:8" ht="44.25" customHeight="1" thickBot="1" x14ac:dyDescent="0.2">
      <c r="A18" s="8" t="s">
        <v>52</v>
      </c>
      <c r="B18" s="32"/>
      <c r="F18" s="19"/>
      <c r="G18" s="19"/>
      <c r="H18" s="23"/>
    </row>
    <row r="19" spans="1:8" ht="16.5" thickBot="1" x14ac:dyDescent="0.2">
      <c r="A19" s="9" t="s">
        <v>41</v>
      </c>
      <c r="B19" s="32">
        <v>0</v>
      </c>
      <c r="F19" s="15"/>
      <c r="G19" s="15"/>
      <c r="H19" s="22"/>
    </row>
    <row r="20" spans="1:8" ht="16.5" thickBot="1" x14ac:dyDescent="0.2">
      <c r="A20" s="9" t="s">
        <v>42</v>
      </c>
      <c r="B20" s="32">
        <v>0</v>
      </c>
      <c r="F20" s="19"/>
      <c r="G20" s="19"/>
      <c r="H20" s="19"/>
    </row>
    <row r="21" spans="1:8" ht="16.5" thickBot="1" x14ac:dyDescent="0.2">
      <c r="A21" s="9" t="s">
        <v>38</v>
      </c>
      <c r="B21" s="32">
        <v>0</v>
      </c>
      <c r="F21" s="15"/>
      <c r="G21" s="15"/>
      <c r="H21" s="15"/>
    </row>
    <row r="22" spans="1:8" ht="16.5" thickBot="1" x14ac:dyDescent="0.2">
      <c r="A22" s="8" t="s">
        <v>53</v>
      </c>
      <c r="B22" s="32">
        <f>SUM(B19:B21)</f>
        <v>0</v>
      </c>
      <c r="F22" s="19"/>
      <c r="G22" s="19"/>
      <c r="H22" s="23"/>
    </row>
    <row r="23" spans="1:8" ht="16.5" thickBot="1" x14ac:dyDescent="0.2">
      <c r="A23" s="9"/>
      <c r="B23" s="32"/>
      <c r="F23" s="15"/>
      <c r="G23" s="15"/>
      <c r="H23" s="15"/>
    </row>
    <row r="24" spans="1:8" ht="79.5" thickBot="1" x14ac:dyDescent="0.2">
      <c r="A24" s="8" t="s">
        <v>54</v>
      </c>
      <c r="B24" s="33"/>
      <c r="F24" s="19"/>
      <c r="G24" s="19"/>
      <c r="H24" s="23"/>
    </row>
    <row r="25" spans="1:8" ht="16.5" thickBot="1" x14ac:dyDescent="0.2">
      <c r="A25" s="9" t="s">
        <v>76</v>
      </c>
      <c r="B25" s="32">
        <v>0.49532999999999999</v>
      </c>
      <c r="F25" s="19"/>
      <c r="G25" s="19"/>
      <c r="H25" s="23"/>
    </row>
    <row r="26" spans="1:8" ht="16.5" thickBot="1" x14ac:dyDescent="0.2">
      <c r="A26" s="9" t="s">
        <v>97</v>
      </c>
      <c r="B26" s="32">
        <v>0.20571</v>
      </c>
      <c r="F26" s="19"/>
      <c r="G26" s="19"/>
      <c r="H26" s="23"/>
    </row>
    <row r="27" spans="1:8" ht="16.5" thickBot="1" x14ac:dyDescent="0.2">
      <c r="A27" s="9" t="s">
        <v>77</v>
      </c>
      <c r="B27" s="32">
        <v>0.59963</v>
      </c>
      <c r="F27" s="19"/>
      <c r="G27" s="19"/>
      <c r="H27" s="23"/>
    </row>
    <row r="28" spans="1:8" ht="16.5" thickBot="1" x14ac:dyDescent="0.2">
      <c r="A28" s="9" t="s">
        <v>98</v>
      </c>
      <c r="B28" s="32">
        <v>0.15199000000000001</v>
      </c>
      <c r="F28" s="19"/>
      <c r="G28" s="19"/>
      <c r="H28" s="23"/>
    </row>
    <row r="29" spans="1:8" ht="16.5" thickBot="1" x14ac:dyDescent="0.2">
      <c r="A29" s="9" t="s">
        <v>109</v>
      </c>
      <c r="B29" s="32">
        <v>4.4229999999999998E-2</v>
      </c>
      <c r="F29" s="19"/>
      <c r="G29" s="19"/>
      <c r="H29" s="23"/>
    </row>
    <row r="30" spans="1:8" ht="14.25" customHeight="1" thickBot="1" x14ac:dyDescent="0.2">
      <c r="A30" s="9" t="s">
        <v>75</v>
      </c>
      <c r="B30" s="32">
        <v>1.1000000000000001</v>
      </c>
      <c r="F30" s="19"/>
      <c r="G30" s="19"/>
      <c r="H30" s="23"/>
    </row>
    <row r="31" spans="1:8" ht="16.5" thickBot="1" x14ac:dyDescent="0.2">
      <c r="A31" s="9" t="s">
        <v>105</v>
      </c>
      <c r="B31" s="32">
        <v>0.21</v>
      </c>
      <c r="F31" s="19"/>
      <c r="G31" s="19"/>
      <c r="H31" s="23"/>
    </row>
    <row r="32" spans="1:8" ht="16.5" thickBot="1" x14ac:dyDescent="0.2">
      <c r="A32" s="9" t="s">
        <v>74</v>
      </c>
      <c r="B32" s="32">
        <v>0.8</v>
      </c>
      <c r="F32" s="19"/>
      <c r="G32" s="19"/>
      <c r="H32" s="23"/>
    </row>
    <row r="33" spans="1:8" ht="16.5" thickBot="1" x14ac:dyDescent="0.2">
      <c r="A33" s="9" t="s">
        <v>71</v>
      </c>
      <c r="B33" s="32">
        <v>0.01</v>
      </c>
      <c r="F33" s="19"/>
      <c r="G33" s="19"/>
      <c r="H33" s="23"/>
    </row>
    <row r="34" spans="1:8" ht="16.5" thickBot="1" x14ac:dyDescent="0.2">
      <c r="A34" s="9" t="s">
        <v>70</v>
      </c>
      <c r="B34" s="32">
        <v>0.09</v>
      </c>
      <c r="F34" s="19"/>
      <c r="G34" s="19"/>
      <c r="H34" s="23"/>
    </row>
    <row r="35" spans="1:8" ht="16.5" thickBot="1" x14ac:dyDescent="0.2">
      <c r="A35" s="9" t="s">
        <v>69</v>
      </c>
      <c r="B35" s="32">
        <v>0.64</v>
      </c>
      <c r="F35" s="19"/>
      <c r="G35" s="19"/>
      <c r="H35" s="23"/>
    </row>
    <row r="36" spans="1:8" ht="16.5" thickBot="1" x14ac:dyDescent="0.2">
      <c r="A36" s="9" t="s">
        <v>104</v>
      </c>
      <c r="B36" s="46">
        <v>0.11</v>
      </c>
      <c r="F36" s="19"/>
      <c r="G36" s="19"/>
      <c r="H36" s="23"/>
    </row>
    <row r="37" spans="1:8" ht="16.5" thickBot="1" x14ac:dyDescent="0.2">
      <c r="A37" s="9"/>
      <c r="B37" s="46"/>
      <c r="F37" s="19"/>
      <c r="G37" s="19"/>
      <c r="H37" s="23"/>
    </row>
    <row r="38" spans="1:8" ht="16.5" thickBot="1" x14ac:dyDescent="0.2">
      <c r="A38" s="9"/>
      <c r="B38" s="34"/>
      <c r="F38" s="19"/>
      <c r="G38" s="19"/>
      <c r="H38" s="23"/>
    </row>
    <row r="39" spans="1:8" ht="16.5" thickBot="1" x14ac:dyDescent="0.2">
      <c r="A39" s="24"/>
      <c r="B39" s="32"/>
      <c r="F39" s="19"/>
      <c r="G39" s="19"/>
      <c r="H39" s="23"/>
    </row>
    <row r="40" spans="1:8" ht="16.5" thickBot="1" x14ac:dyDescent="0.2">
      <c r="A40" s="8" t="s">
        <v>55</v>
      </c>
      <c r="B40" s="32">
        <f>SUM(B25:B39)</f>
        <v>4.4568899999999996</v>
      </c>
      <c r="F40" s="19"/>
      <c r="G40" s="19"/>
      <c r="H40" s="23"/>
    </row>
    <row r="41" spans="1:8" ht="16.5" thickBot="1" x14ac:dyDescent="0.2">
      <c r="A41" s="8"/>
      <c r="B41" s="32"/>
      <c r="F41" s="19"/>
      <c r="G41" s="19"/>
      <c r="H41" s="23"/>
    </row>
    <row r="42" spans="1:8" ht="79.5" thickBot="1" x14ac:dyDescent="0.2">
      <c r="A42" s="8" t="s">
        <v>56</v>
      </c>
      <c r="B42" s="32"/>
      <c r="F42" s="19"/>
      <c r="G42" s="19"/>
      <c r="H42" s="23"/>
    </row>
    <row r="43" spans="1:8" ht="16.5" thickBot="1" x14ac:dyDescent="0.2">
      <c r="A43" s="16" t="s">
        <v>76</v>
      </c>
      <c r="B43" s="32">
        <v>4.1000000000000002E-2</v>
      </c>
      <c r="C43" s="44"/>
      <c r="F43" s="19"/>
      <c r="G43" s="19"/>
      <c r="H43" s="23"/>
    </row>
    <row r="44" spans="1:8" ht="33" customHeight="1" thickBot="1" x14ac:dyDescent="0.2">
      <c r="A44" s="16" t="s">
        <v>97</v>
      </c>
      <c r="B44" s="32">
        <v>3.9900000000000005E-3</v>
      </c>
      <c r="C44" s="45"/>
      <c r="F44" s="19"/>
      <c r="G44" s="19"/>
      <c r="H44" s="23"/>
    </row>
    <row r="45" spans="1:8" ht="33" customHeight="1" thickBot="1" x14ac:dyDescent="0.2">
      <c r="A45" s="16" t="s">
        <v>77</v>
      </c>
      <c r="B45" s="32">
        <v>4.0999999999999999E-4</v>
      </c>
      <c r="C45" s="45"/>
      <c r="F45" s="19"/>
      <c r="G45" s="19"/>
      <c r="H45" s="23"/>
    </row>
    <row r="46" spans="1:8" ht="33" customHeight="1" thickBot="1" x14ac:dyDescent="0.2">
      <c r="A46" s="9" t="s">
        <v>98</v>
      </c>
      <c r="B46" s="32">
        <v>2.0000000000000001E-4</v>
      </c>
      <c r="C46" s="45"/>
      <c r="F46" s="19"/>
      <c r="G46" s="19"/>
      <c r="H46" s="23"/>
    </row>
    <row r="47" spans="1:8" ht="33" customHeight="1" thickBot="1" x14ac:dyDescent="0.2">
      <c r="A47" s="16"/>
      <c r="B47" s="32"/>
      <c r="C47" s="45"/>
      <c r="F47" s="19"/>
      <c r="G47" s="19"/>
      <c r="H47" s="23"/>
    </row>
    <row r="48" spans="1:8" ht="16.5" thickBot="1" x14ac:dyDescent="0.2">
      <c r="A48" s="8" t="s">
        <v>57</v>
      </c>
      <c r="B48" s="32">
        <f>SUM(B43:B47)</f>
        <v>4.5600000000000002E-2</v>
      </c>
      <c r="C48" s="45"/>
      <c r="F48" s="19"/>
      <c r="G48" s="19"/>
      <c r="H48" s="23"/>
    </row>
    <row r="49" spans="1:8" ht="16.5" thickBot="1" x14ac:dyDescent="0.2">
      <c r="A49" s="8"/>
      <c r="B49" s="32"/>
      <c r="F49" s="19"/>
      <c r="G49" s="19"/>
      <c r="H49" s="23"/>
    </row>
    <row r="50" spans="1:8" x14ac:dyDescent="0.15">
      <c r="A50" s="51" t="s">
        <v>58</v>
      </c>
      <c r="B50" s="49"/>
      <c r="F50" s="19"/>
      <c r="G50" s="19"/>
      <c r="H50" s="23"/>
    </row>
    <row r="51" spans="1:8" ht="16.5" thickBot="1" x14ac:dyDescent="0.2">
      <c r="A51" s="52"/>
      <c r="B51" s="50"/>
      <c r="F51" s="19"/>
      <c r="G51" s="19"/>
      <c r="H51" s="23"/>
    </row>
    <row r="52" spans="1:8" ht="76.5" customHeight="1" thickBot="1" x14ac:dyDescent="0.2">
      <c r="A52" s="8" t="s">
        <v>59</v>
      </c>
      <c r="B52" s="32"/>
      <c r="F52" s="19"/>
      <c r="G52" s="19"/>
      <c r="H52" s="23"/>
    </row>
    <row r="53" spans="1:8" ht="16.5" thickBot="1" x14ac:dyDescent="0.2">
      <c r="A53" s="9" t="s">
        <v>99</v>
      </c>
      <c r="B53" s="32">
        <v>0</v>
      </c>
      <c r="F53" s="19"/>
      <c r="G53" s="19"/>
      <c r="H53" s="19"/>
    </row>
    <row r="54" spans="1:8" ht="16.5" thickBot="1" x14ac:dyDescent="0.2">
      <c r="A54" s="9" t="s">
        <v>64</v>
      </c>
      <c r="B54" s="32">
        <v>0</v>
      </c>
      <c r="F54" s="19"/>
      <c r="G54" s="19"/>
      <c r="H54" s="19"/>
    </row>
    <row r="55" spans="1:8" ht="32.25" thickBot="1" x14ac:dyDescent="0.2">
      <c r="A55" s="8" t="s">
        <v>60</v>
      </c>
      <c r="B55" s="32">
        <f>SUM(B53:B54)</f>
        <v>0</v>
      </c>
      <c r="C55" s="28"/>
      <c r="F55" s="15"/>
      <c r="G55" s="15"/>
      <c r="H55" s="22"/>
    </row>
    <row r="56" spans="1:8" ht="16.5" thickBot="1" x14ac:dyDescent="0.2">
      <c r="A56" s="8"/>
      <c r="B56" s="32"/>
      <c r="F56" s="19"/>
      <c r="G56" s="19"/>
      <c r="H56" s="19"/>
    </row>
    <row r="57" spans="1:8" ht="57.75" customHeight="1" x14ac:dyDescent="0.15">
      <c r="A57" s="51" t="s">
        <v>61</v>
      </c>
      <c r="B57" s="49"/>
      <c r="F57" s="15"/>
      <c r="G57" s="15"/>
      <c r="H57" s="22"/>
    </row>
    <row r="58" spans="1:8" ht="16.5" thickBot="1" x14ac:dyDescent="0.2">
      <c r="A58" s="52"/>
      <c r="B58" s="50"/>
      <c r="F58" s="15"/>
      <c r="G58" s="15"/>
      <c r="H58" s="22"/>
    </row>
    <row r="59" spans="1:8" ht="16.5" thickBot="1" x14ac:dyDescent="0.2">
      <c r="A59" s="18" t="s">
        <v>78</v>
      </c>
      <c r="B59" s="32">
        <v>2.7735826292876707E-2</v>
      </c>
      <c r="F59" s="15"/>
      <c r="G59" s="15"/>
      <c r="H59" s="22"/>
    </row>
    <row r="60" spans="1:8" ht="16.5" thickBot="1" x14ac:dyDescent="0.2">
      <c r="A60" s="18"/>
      <c r="B60" s="32"/>
      <c r="F60" s="15"/>
      <c r="G60" s="15"/>
      <c r="H60" s="22"/>
    </row>
    <row r="61" spans="1:8" ht="32.25" thickBot="1" x14ac:dyDescent="0.25">
      <c r="A61" s="8" t="s">
        <v>62</v>
      </c>
      <c r="B61" s="32">
        <f>SUM(B59:B60)</f>
        <v>2.7735826292876707E-2</v>
      </c>
      <c r="C61" s="27"/>
    </row>
    <row r="62" spans="1:8" ht="16.5" thickBot="1" x14ac:dyDescent="0.25">
      <c r="A62" s="9"/>
      <c r="B62" s="32"/>
    </row>
    <row r="63" spans="1:8" ht="56.25" customHeight="1" thickBot="1" x14ac:dyDescent="0.25">
      <c r="A63" s="8" t="s">
        <v>63</v>
      </c>
      <c r="B63" s="32"/>
    </row>
    <row r="64" spans="1:8" ht="16.5" thickBot="1" x14ac:dyDescent="0.25">
      <c r="A64" s="9" t="s">
        <v>99</v>
      </c>
      <c r="B64" s="32">
        <v>0</v>
      </c>
    </row>
    <row r="65" spans="1:3" ht="40.5" customHeight="1" thickBot="1" x14ac:dyDescent="0.25">
      <c r="A65" s="9" t="s">
        <v>64</v>
      </c>
      <c r="B65" s="32">
        <v>0</v>
      </c>
    </row>
    <row r="66" spans="1:3" ht="16.5" thickBot="1" x14ac:dyDescent="0.25">
      <c r="A66" s="9" t="s">
        <v>38</v>
      </c>
      <c r="B66" s="32">
        <v>0</v>
      </c>
    </row>
    <row r="67" spans="1:3" ht="32.25" thickBot="1" x14ac:dyDescent="0.25">
      <c r="A67" s="8" t="s">
        <v>65</v>
      </c>
      <c r="B67" s="32">
        <f>SUM(B64:B66)</f>
        <v>0</v>
      </c>
    </row>
    <row r="68" spans="1:3" ht="16.5" thickBot="1" x14ac:dyDescent="0.25">
      <c r="A68" s="8"/>
      <c r="B68" s="32"/>
    </row>
    <row r="69" spans="1:3" ht="16.5" thickBot="1" x14ac:dyDescent="0.25">
      <c r="A69" s="8" t="s">
        <v>66</v>
      </c>
      <c r="B69" s="32">
        <f>+B67+B61+B55+B48+B40+B22+B9+B5</f>
        <v>4.5302258262928765</v>
      </c>
      <c r="C69" s="27"/>
    </row>
    <row r="70" spans="1:3" ht="16.5" thickBot="1" x14ac:dyDescent="0.25">
      <c r="A70" s="8" t="s">
        <v>37</v>
      </c>
      <c r="B70" s="32"/>
    </row>
    <row r="71" spans="1:3" ht="16.5" thickBot="1" x14ac:dyDescent="0.25">
      <c r="A71" s="9"/>
      <c r="B71" s="32"/>
    </row>
    <row r="72" spans="1:3" ht="16.5" thickBot="1" x14ac:dyDescent="0.25">
      <c r="A72" s="9"/>
      <c r="B72" s="32"/>
    </row>
    <row r="73" spans="1:3" ht="16.5" thickBot="1" x14ac:dyDescent="0.25">
      <c r="A73" s="9"/>
      <c r="B73" s="32"/>
    </row>
    <row r="74" spans="1:3" ht="16.5" thickBot="1" x14ac:dyDescent="0.25">
      <c r="A74" s="9"/>
      <c r="B74" s="32"/>
    </row>
    <row r="75" spans="1:3" ht="16.5" thickBot="1" x14ac:dyDescent="0.25">
      <c r="A75" s="9"/>
      <c r="B75" s="32"/>
    </row>
    <row r="76" spans="1:3" ht="16.5" thickBot="1" x14ac:dyDescent="0.25">
      <c r="A76" s="9" t="s">
        <v>95</v>
      </c>
      <c r="B76" s="32"/>
    </row>
    <row r="77" spans="1:3" ht="45" customHeight="1" thickBot="1" x14ac:dyDescent="0.25">
      <c r="A77" s="8" t="s">
        <v>96</v>
      </c>
      <c r="B77" s="32">
        <f>SUM(B71:B76)</f>
        <v>0</v>
      </c>
    </row>
    <row r="78" spans="1:3" ht="16.5" thickBot="1" x14ac:dyDescent="0.25">
      <c r="A78" s="8" t="s">
        <v>67</v>
      </c>
      <c r="B78" s="32">
        <f>'נספח 1 - ג.הנדסאים להשקעה מצרפי'!B27</f>
        <v>5353.7957699999997</v>
      </c>
    </row>
  </sheetData>
  <mergeCells count="4">
    <mergeCell ref="B57:B58"/>
    <mergeCell ref="A57:A58"/>
    <mergeCell ref="B50:B51"/>
    <mergeCell ref="A50:A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1 - ג.הנדסאים להשקעה מצרפי</vt:lpstr>
      <vt:lpstr>נספח 1 - הנדסאים להשקעה מסל. מנ</vt:lpstr>
      <vt:lpstr>נספח 1 - הנדסאים להשקעה מסל. אג</vt:lpstr>
      <vt:lpstr>נספח 1 - הנדסאים להשקעה מסל. כל</vt:lpstr>
      <vt:lpstr>נספח 1 - הנדסאים להשקעה עוקב מד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שרון רותם</cp:lastModifiedBy>
  <cp:lastPrinted>2024-04-04T14:00:13Z</cp:lastPrinted>
  <dcterms:created xsi:type="dcterms:W3CDTF">2024-01-28T18:32:14Z</dcterms:created>
  <dcterms:modified xsi:type="dcterms:W3CDTF">2026-03-29T13:50:43Z</dcterms:modified>
</cp:coreProperties>
</file>