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הוצאות ישירות\2023\Q4.2023\בינלאומי+רום\הנדסאים גמל\"/>
    </mc:Choice>
  </mc:AlternateContent>
  <xr:revisionPtr revIDLastSave="0" documentId="13_ncr:1_{31265EC8-52A6-4F79-A305-C7B33D921659}" xr6:coauthVersionLast="36" xr6:coauthVersionMax="36" xr10:uidLastSave="{00000000-0000-0000-0000-000000000000}"/>
  <bookViews>
    <workbookView xWindow="0" yWindow="0" windowWidth="23040" windowHeight="9090" xr2:uid="{00000000-000D-0000-FFFF-FFFF00000000}"/>
  </bookViews>
  <sheets>
    <sheet name="נספח 1 " sheetId="1" r:id="rId1"/>
    <sheet name="נספח 2" sheetId="2" r:id="rId2"/>
    <sheet name="נספח 3" sheetId="3" r:id="rId3"/>
  </sheets>
  <calcPr calcId="191029"/>
</workbook>
</file>

<file path=xl/calcChain.xml><?xml version="1.0" encoding="utf-8"?>
<calcChain xmlns="http://schemas.openxmlformats.org/spreadsheetml/2006/main">
  <c r="M41" i="1" l="1"/>
  <c r="M39" i="1"/>
  <c r="E12" i="1" l="1"/>
  <c r="A12" i="1"/>
  <c r="I12" i="1"/>
  <c r="A56" i="1" l="1"/>
  <c r="E51" i="1" l="1"/>
  <c r="A51" i="1"/>
  <c r="D43" i="3"/>
  <c r="A53" i="1" l="1"/>
  <c r="A54" i="1" s="1"/>
  <c r="A39" i="1" l="1"/>
  <c r="A41" i="1" l="1"/>
  <c r="D27" i="3"/>
  <c r="E56" i="1" l="1"/>
  <c r="M29" i="1" l="1"/>
  <c r="D15" i="2" l="1"/>
  <c r="I53" i="1" l="1"/>
  <c r="M52" i="1" l="1"/>
  <c r="D15" i="3" l="1"/>
  <c r="I51" i="1" l="1"/>
  <c r="I8" i="1" l="1"/>
  <c r="M8" i="1" s="1"/>
  <c r="E8" i="1"/>
  <c r="D8" i="3"/>
  <c r="D8" i="2"/>
  <c r="K6" i="1"/>
  <c r="G6" i="1" s="1"/>
  <c r="C6" i="1" s="1"/>
  <c r="J6" i="2" s="1"/>
  <c r="I39" i="1" l="1"/>
  <c r="D44" i="3" l="1"/>
  <c r="E39" i="1"/>
  <c r="D21" i="2"/>
  <c r="D35" i="2" s="1"/>
  <c r="I54" i="1" l="1"/>
  <c r="I56" i="1"/>
  <c r="E53" i="1"/>
  <c r="E54" i="1" s="1"/>
  <c r="M49" i="1"/>
  <c r="M53" i="1" s="1"/>
  <c r="M54" i="1" s="1"/>
  <c r="M30" i="1"/>
  <c r="M31" i="1"/>
  <c r="M32" i="1"/>
  <c r="M33" i="1"/>
  <c r="M28" i="1"/>
  <c r="M27" i="1"/>
  <c r="M26" i="1"/>
  <c r="M25" i="1"/>
  <c r="M22" i="1"/>
  <c r="M21" i="1"/>
  <c r="M20" i="1"/>
  <c r="M16" i="1"/>
  <c r="M15" i="1"/>
  <c r="M12" i="1"/>
  <c r="M11" i="1"/>
  <c r="M51" i="1" l="1"/>
  <c r="M56" i="1" s="1"/>
  <c r="D36" i="2"/>
  <c r="D45" i="3"/>
</calcChain>
</file>

<file path=xl/sharedStrings.xml><?xml version="1.0" encoding="utf-8"?>
<sst xmlns="http://schemas.openxmlformats.org/spreadsheetml/2006/main" count="563" uniqueCount="109">
  <si>
    <t>הנדסאים וטכנאים קופות גמל בע"מ</t>
  </si>
  <si>
    <t>554</t>
  </si>
  <si>
    <t>מספר אישור אוצר</t>
  </si>
  <si>
    <t>0</t>
  </si>
  <si>
    <t xml:space="preserve">נספח 1 </t>
  </si>
  <si>
    <t/>
  </si>
  <si>
    <t>תאריך נכונות דו"ח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</si>
  <si>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</si>
  <si>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</si>
  <si>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</si>
  <si>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</si>
  <si>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</si>
  <si>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</si>
  <si>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</si>
  <si>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</si>
  <si>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</si>
  <si>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</si>
  <si>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</si>
  <si>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</si>
  <si>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</si>
  <si>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</si>
  <si>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</si>
  <si>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</si>
  <si>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</si>
  <si>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</si>
  <si>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</si>
  <si>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</si>
  <si>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</si>
  <si>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</si>
  <si>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</si>
  <si>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</si>
  <si>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</si>
  <si>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</si>
  <si>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</si>
  <si>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</si>
  <si>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</si>
  <si>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</si>
  <si>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</si>
  <si>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</si>
  <si>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</si>
  <si>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</si>
  <si>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</si>
  <si>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</si>
  <si>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ב. שיעור סך הוצאת ישירות</t>
  </si>
  <si>
    <t>מתוך יתרת נכסים ממוצעת (באחוזים)</t>
  </si>
  <si>
    <t>סך הכל נכסים לסוף שנה קודמת</t>
  </si>
  <si>
    <t>נספח 2</t>
  </si>
  <si>
    <t>לתקופה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</si>
  <si>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</si>
  <si>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</si>
  <si>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</si>
  <si>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</si>
  <si>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</si>
  <si>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סך עמלות ברוקראז</t>
  </si>
  <si>
    <t>עמלות קסטודיאן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</si>
  <si>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</si>
  <si>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</si>
  <si>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</si>
  <si>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</si>
  <si>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</si>
  <si>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</si>
  <si>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</si>
  <si>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</si>
  <si>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</si>
  <si>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</si>
  <si>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</si>
  <si>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</si>
  <si>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</si>
  <si>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</si>
  <si>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</si>
  <si>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</si>
  <si>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</si>
  <si>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</si>
  <si>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</si>
  <si>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</si>
  <si>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</si>
  <si>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</si>
  <si>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</si>
  <si>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</si>
  <si>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</si>
  <si>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</si>
  <si>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>סך הכל עמלות ניהול חיצוני</t>
  </si>
  <si>
    <t>סך נכסים לסוף שנה קודמת</t>
  </si>
  <si>
    <t>קידוד קופה</t>
  </si>
  <si>
    <t>הנדסאים וטכנאים קופות גמל בע"מ מצרפי</t>
  </si>
  <si>
    <t>הבינלאומי</t>
  </si>
  <si>
    <t>סך תשלומים בגין השקעה בתעודות סל</t>
  </si>
  <si>
    <t>קרן השקעה ישראלית</t>
  </si>
  <si>
    <t>קרן השקעה חול</t>
  </si>
  <si>
    <t>הראל קרנות נאמנות בע"מ</t>
  </si>
  <si>
    <t>קסם קרנות נאמנות בע"מ</t>
  </si>
  <si>
    <t>ג.הנדסאים להשקעה מסל. מניות</t>
  </si>
  <si>
    <t>ג.הנדסאים להשקעה מסל. כללי</t>
  </si>
  <si>
    <t>520042607-00000000014027-14028-000</t>
  </si>
  <si>
    <t>520042607-00000000014027-14029-000</t>
  </si>
  <si>
    <t>520042607-00000000014027-14027-000</t>
  </si>
  <si>
    <t>שההוצאה בגינן מוגבלת לפי התקנות (באחוזים)</t>
  </si>
  <si>
    <t>מגדל קרנות נאמנות בע"מ</t>
  </si>
  <si>
    <t>מור קרנות נאמנות בע"מ</t>
  </si>
  <si>
    <t>INVSCO</t>
  </si>
  <si>
    <t>ISHARES</t>
  </si>
  <si>
    <t>STEAT STREET</t>
  </si>
  <si>
    <t>INVESCO POWER SHARES</t>
  </si>
  <si>
    <t>VANGUARD GROUP</t>
  </si>
  <si>
    <t>AMUNDI INVESTMENT</t>
  </si>
  <si>
    <t>LYXOR</t>
  </si>
  <si>
    <t>FIRST TRUST ADVISORS</t>
  </si>
  <si>
    <t xml:space="preserve">הפחתה בגין חריגה ממגבלת עמלת ניהול חיצוני </t>
  </si>
  <si>
    <t xml:space="preserve">ג.הנדסאים להשקעה מסל. אג"ח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</si>
</sst>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1" x14ac:knownFonts="1">
    <font>
      <sz val="11"/>
      <color indexed="8"/>
      <name val="Calibri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8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0" fontId="4" fillId="5" borderId="0" xfId="0" applyFont="1" applyFill="1" applyAlignment="1">
      <alignment horizontal="right" wrapText="1"/>
    </xf>
    <xf numFmtId="4" fontId="5" fillId="3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right"/>
    </xf>
    <xf numFmtId="4" fontId="7" fillId="5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 wrapText="1"/>
    </xf>
    <xf numFmtId="4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 wrapText="1"/>
    </xf>
    <xf numFmtId="0" fontId="1" fillId="5" borderId="0" xfId="0" applyFont="1" applyFill="1" applyAlignment="1">
      <alignment horizontal="right" wrapText="1"/>
    </xf>
    <xf numFmtId="4" fontId="1" fillId="3" borderId="0" xfId="0" applyNumberFormat="1" applyFont="1" applyFill="1" applyAlignment="1">
      <alignment horizontal="right"/>
    </xf>
    <xf numFmtId="0" fontId="0" fillId="0" borderId="0" xfId="0" applyFill="1"/>
    <xf numFmtId="4" fontId="0" fillId="0" borderId="0" xfId="0" applyNumberFormat="1"/>
    <xf numFmtId="43" fontId="0" fillId="0" borderId="0" xfId="2" applyFont="1"/>
    <xf numFmtId="43" fontId="0" fillId="0" borderId="0" xfId="0" applyNumberFormat="1"/>
    <xf numFmtId="0" fontId="0" fillId="0" borderId="0" xfId="3" applyNumberFormat="1" applyFont="1"/>
    <xf numFmtId="10" fontId="0" fillId="0" borderId="0" xfId="3" applyNumberFormat="1" applyFont="1"/>
    <xf numFmtId="14" fontId="6" fillId="6" borderId="0" xfId="0" applyNumberFormat="1" applyFont="1" applyFill="1" applyAlignment="1">
      <alignment horizontal="right"/>
    </xf>
    <xf numFmtId="14" fontId="1" fillId="2" borderId="0" xfId="0" applyNumberFormat="1" applyFont="1" applyFill="1" applyAlignment="1">
      <alignment horizontal="right" wrapText="1"/>
    </xf>
    <xf numFmtId="4" fontId="10" fillId="5" borderId="0" xfId="0" applyNumberFormat="1" applyFont="1" applyFill="1" applyAlignment="1">
      <alignment horizontal="right"/>
    </xf>
    <xf numFmtId="0" fontId="10" fillId="5" borderId="0" xfId="0" applyFont="1" applyFill="1" applyAlignment="1">
      <alignment horizontal="right" wrapText="1"/>
    </xf>
    <xf numFmtId="2" fontId="4" fillId="5" borderId="0" xfId="0" applyNumberFormat="1" applyFont="1" applyFill="1" applyAlignment="1">
      <alignment horizontal="right" wrapText="1"/>
    </xf>
    <xf numFmtId="43" fontId="1" fillId="5" borderId="0" xfId="2" applyFont="1" applyFill="1" applyAlignment="1">
      <alignment horizontal="right" wrapText="1"/>
    </xf>
    <xf numFmtId="43" fontId="1" fillId="5" borderId="0" xfId="0" applyNumberFormat="1" applyFont="1" applyFill="1" applyAlignment="1">
      <alignment horizontal="right" wrapText="1"/>
    </xf>
    <xf numFmtId="2" fontId="0" fillId="0" borderId="0" xfId="0" applyNumberFormat="1"/>
    <xf numFmtId="4" fontId="1" fillId="4" borderId="0" xfId="0" applyNumberFormat="1" applyFont="1" applyFill="1" applyAlignment="1">
      <alignment horizontal="right" wrapText="1"/>
    </xf>
  </cellXfs>
  <cellStyles count="4">
    <cellStyle name="Comma" xfId="2" builtinId="3"/>
    <cellStyle name="Normal" xfId="0" builtinId="0"/>
    <cellStyle name="Normal 3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61"/>
  <sheetViews>
    <sheetView tabSelected="1" zoomScale="85" zoomScaleNormal="85" workbookViewId="0"/>
  </sheetViews>
  <sheetFormatPr defaultRowHeight="15" x14ac:dyDescent="0.25"/>
  <cols>
    <col min="1" max="1" width="14" customWidth="1"/>
    <col min="2" max="2" width="49.85546875" customWidth="1"/>
    <col min="3" max="3" width="14" customWidth="1"/>
    <col min="5" max="5" width="14" customWidth="1"/>
    <col min="6" max="6" width="50.42578125" customWidth="1"/>
    <col min="7" max="7" width="14" customWidth="1"/>
    <col min="9" max="9" width="14" customWidth="1"/>
    <col min="10" max="10" width="50.5703125" customWidth="1"/>
    <col min="11" max="11" width="14" customWidth="1"/>
    <col min="12" max="12" width="7.7109375" customWidth="1"/>
    <col min="13" max="13" width="14" customWidth="1"/>
    <col min="14" max="14" width="54.42578125" customWidth="1"/>
    <col min="15" max="15" width="14" customWidth="1"/>
    <col min="17" max="17" width="15.42578125" bestFit="1" customWidth="1"/>
  </cols>
  <sheetData>
    <row r="3" spans="1:15" x14ac:dyDescent="0.25">
      <c r="B3" s="6" t="s">
        <v>91</v>
      </c>
      <c r="C3" s="6">
        <v>3261</v>
      </c>
      <c r="F3" s="6" t="s">
        <v>108</v>
      </c>
      <c r="G3" s="6">
        <v>3511</v>
      </c>
      <c r="J3" s="6" t="s">
        <v>92</v>
      </c>
      <c r="K3" s="6">
        <v>3141</v>
      </c>
      <c r="N3" s="6" t="s">
        <v>84</v>
      </c>
      <c r="O3" s="6" t="s">
        <v>1</v>
      </c>
    </row>
    <row r="4" spans="1:15" x14ac:dyDescent="0.25">
      <c r="B4" s="6" t="s">
        <v>2</v>
      </c>
      <c r="C4" s="6">
        <v>14028</v>
      </c>
      <c r="F4" s="6" t="s">
        <v>2</v>
      </c>
      <c r="G4" s="6">
        <v>14029</v>
      </c>
      <c r="J4" s="6" t="s">
        <v>2</v>
      </c>
      <c r="K4" s="6">
        <v>14027</v>
      </c>
      <c r="N4" s="6" t="s">
        <v>2</v>
      </c>
      <c r="O4" s="6" t="s">
        <v>3</v>
      </c>
    </row>
    <row r="5" spans="1:15" x14ac:dyDescent="0.25">
      <c r="B5" s="6" t="s">
        <v>4</v>
      </c>
      <c r="C5" s="6" t="s">
        <v>5</v>
      </c>
      <c r="F5" s="6" t="s">
        <v>4</v>
      </c>
      <c r="G5" s="6" t="s">
        <v>5</v>
      </c>
      <c r="J5" s="6" t="s">
        <v>4</v>
      </c>
      <c r="K5" s="6" t="s">
        <v>5</v>
      </c>
      <c r="N5" s="6" t="s">
        <v>4</v>
      </c>
      <c r="O5" s="6" t="s">
        <v>5</v>
      </c>
    </row>
    <row r="6" spans="1:15" x14ac:dyDescent="0.25">
      <c r="A6" s="16"/>
      <c r="B6" s="6" t="s">
        <v>6</v>
      </c>
      <c r="C6" s="19">
        <f>G6</f>
        <v>45291</v>
      </c>
      <c r="E6" s="16"/>
      <c r="F6" s="6" t="s">
        <v>6</v>
      </c>
      <c r="G6" s="19">
        <f>K6</f>
        <v>45291</v>
      </c>
      <c r="I6" s="16"/>
      <c r="J6" s="6" t="s">
        <v>6</v>
      </c>
      <c r="K6" s="19">
        <f>O6</f>
        <v>45291</v>
      </c>
      <c r="M6" s="16"/>
      <c r="N6" s="6" t="s">
        <v>6</v>
      </c>
      <c r="O6" s="19">
        <v>45291</v>
      </c>
    </row>
    <row r="7" spans="1:15" x14ac:dyDescent="0.25">
      <c r="B7" s="6" t="s">
        <v>83</v>
      </c>
      <c r="C7" s="6" t="s">
        <v>93</v>
      </c>
      <c r="F7" s="6" t="s">
        <v>83</v>
      </c>
      <c r="G7" s="6" t="s">
        <v>94</v>
      </c>
      <c r="J7" s="6" t="s">
        <v>83</v>
      </c>
      <c r="K7" s="6" t="s">
        <v>95</v>
      </c>
      <c r="N7" s="6"/>
      <c r="O7" s="6"/>
    </row>
    <row r="8" spans="1:15" ht="22.5" x14ac:dyDescent="0.25">
      <c r="A8" s="20">
        <v>45291</v>
      </c>
      <c r="B8" s="1" t="s">
        <v>7</v>
      </c>
      <c r="C8" s="1" t="s">
        <v>5</v>
      </c>
      <c r="E8" s="20">
        <f>A8</f>
        <v>45291</v>
      </c>
      <c r="F8" s="1" t="s">
        <v>7</v>
      </c>
      <c r="G8" s="1" t="s">
        <v>5</v>
      </c>
      <c r="I8" s="20">
        <f>A8</f>
        <v>45291</v>
      </c>
      <c r="J8" s="1" t="s">
        <v>7</v>
      </c>
      <c r="K8" s="1" t="s">
        <v>5</v>
      </c>
      <c r="M8" s="20">
        <f>I8</f>
        <v>45291</v>
      </c>
      <c r="N8" s="1" t="s">
        <v>7</v>
      </c>
      <c r="O8" s="1" t="s">
        <v>5</v>
      </c>
    </row>
    <row r="9" spans="1:15" x14ac:dyDescent="0.25">
      <c r="A9" s="1" t="s">
        <v>8</v>
      </c>
      <c r="B9" s="1" t="s">
        <v>5</v>
      </c>
      <c r="C9" s="1" t="s">
        <v>5</v>
      </c>
      <c r="E9" s="1" t="s">
        <v>8</v>
      </c>
      <c r="F9" s="1" t="s">
        <v>5</v>
      </c>
      <c r="G9" s="1" t="s">
        <v>5</v>
      </c>
      <c r="I9" s="1" t="s">
        <v>8</v>
      </c>
      <c r="J9" s="1" t="s">
        <v>5</v>
      </c>
      <c r="K9" s="1" t="s">
        <v>5</v>
      </c>
      <c r="M9" s="1" t="s">
        <v>8</v>
      </c>
      <c r="N9" s="1" t="s">
        <v>5</v>
      </c>
      <c r="O9" s="1" t="s">
        <v>5</v>
      </c>
    </row>
    <row r="10" spans="1:15" x14ac:dyDescent="0.25">
      <c r="A10" s="8" t="s">
        <v>5</v>
      </c>
      <c r="B10" s="8" t="s">
        <v>9</v>
      </c>
      <c r="C10" s="8" t="s">
        <v>10</v>
      </c>
      <c r="E10" s="8" t="s">
        <v>5</v>
      </c>
      <c r="F10" s="8" t="s">
        <v>9</v>
      </c>
      <c r="G10" s="8" t="s">
        <v>10</v>
      </c>
      <c r="I10" s="8" t="s">
        <v>5</v>
      </c>
      <c r="J10" s="8" t="s">
        <v>9</v>
      </c>
      <c r="K10" s="8" t="s">
        <v>10</v>
      </c>
      <c r="M10" s="8" t="s">
        <v>5</v>
      </c>
      <c r="N10" s="8" t="s">
        <v>9</v>
      </c>
      <c r="O10" s="8" t="s">
        <v>10</v>
      </c>
    </row>
    <row r="11" spans="1:15" x14ac:dyDescent="0.25">
      <c r="A11" s="9">
        <v>0</v>
      </c>
      <c r="B11" s="10" t="s">
        <v>11</v>
      </c>
      <c r="C11" s="10" t="s">
        <v>5</v>
      </c>
      <c r="E11" s="9">
        <v>0</v>
      </c>
      <c r="F11" s="10" t="s">
        <v>11</v>
      </c>
      <c r="G11" s="10" t="s">
        <v>5</v>
      </c>
      <c r="I11" s="9">
        <v>0</v>
      </c>
      <c r="J11" s="10" t="s">
        <v>11</v>
      </c>
      <c r="K11" s="10" t="s">
        <v>5</v>
      </c>
      <c r="M11" s="9">
        <f>E11+I11+A11</f>
        <v>0</v>
      </c>
      <c r="N11" s="10" t="s">
        <v>11</v>
      </c>
      <c r="O11" s="10" t="s">
        <v>5</v>
      </c>
    </row>
    <row r="12" spans="1:15" x14ac:dyDescent="0.25">
      <c r="A12" s="9">
        <f>0.45+0.08</f>
        <v>0.53</v>
      </c>
      <c r="B12" s="10" t="s">
        <v>12</v>
      </c>
      <c r="C12" s="10" t="s">
        <v>5</v>
      </c>
      <c r="E12" s="9">
        <f>0.17209+0.07</f>
        <v>0.24209</v>
      </c>
      <c r="F12" s="10" t="s">
        <v>12</v>
      </c>
      <c r="G12" s="10" t="s">
        <v>5</v>
      </c>
      <c r="I12" s="9">
        <f>2.03+1.314</f>
        <v>3.3439999999999999</v>
      </c>
      <c r="J12" s="10" t="s">
        <v>12</v>
      </c>
      <c r="K12" s="10" t="s">
        <v>5</v>
      </c>
      <c r="M12" s="9">
        <f>E12+I12+A12</f>
        <v>4.1160899999999998</v>
      </c>
      <c r="N12" s="10" t="s">
        <v>12</v>
      </c>
      <c r="O12" s="10" t="s">
        <v>5</v>
      </c>
    </row>
    <row r="13" spans="1:15" x14ac:dyDescent="0.25">
      <c r="A13" s="24"/>
      <c r="B13" s="25"/>
      <c r="C13" s="11" t="s">
        <v>5</v>
      </c>
      <c r="D13" s="16"/>
      <c r="E13" s="24"/>
      <c r="F13" s="25"/>
      <c r="G13" s="11" t="s">
        <v>5</v>
      </c>
      <c r="H13" s="16"/>
      <c r="I13" s="24"/>
      <c r="J13" s="25"/>
      <c r="K13" s="11" t="s">
        <v>5</v>
      </c>
      <c r="M13" s="24" t="s">
        <v>5</v>
      </c>
      <c r="N13" s="25" t="s">
        <v>5</v>
      </c>
      <c r="O13" s="11" t="s">
        <v>5</v>
      </c>
    </row>
    <row r="14" spans="1:15" x14ac:dyDescent="0.25">
      <c r="A14" s="8" t="s">
        <v>5</v>
      </c>
      <c r="B14" s="8" t="s">
        <v>13</v>
      </c>
      <c r="C14" s="8" t="s">
        <v>14</v>
      </c>
      <c r="D14" s="16"/>
      <c r="E14" s="8" t="s">
        <v>5</v>
      </c>
      <c r="F14" s="8" t="s">
        <v>13</v>
      </c>
      <c r="G14" s="8" t="s">
        <v>14</v>
      </c>
      <c r="I14" s="8" t="s">
        <v>5</v>
      </c>
      <c r="J14" s="8" t="s">
        <v>13</v>
      </c>
      <c r="K14" s="8" t="s">
        <v>14</v>
      </c>
      <c r="M14" s="8" t="s">
        <v>5</v>
      </c>
      <c r="N14" s="8" t="s">
        <v>13</v>
      </c>
      <c r="O14" s="8" t="s">
        <v>14</v>
      </c>
    </row>
    <row r="15" spans="1:15" x14ac:dyDescent="0.25">
      <c r="A15" s="9">
        <v>0</v>
      </c>
      <c r="B15" s="10" t="s">
        <v>15</v>
      </c>
      <c r="C15" s="10" t="s">
        <v>5</v>
      </c>
      <c r="E15" s="9">
        <v>0</v>
      </c>
      <c r="F15" s="10" t="s">
        <v>15</v>
      </c>
      <c r="G15" s="10" t="s">
        <v>5</v>
      </c>
      <c r="I15" s="9">
        <v>0</v>
      </c>
      <c r="J15" s="10" t="s">
        <v>15</v>
      </c>
      <c r="K15" s="10" t="s">
        <v>5</v>
      </c>
      <c r="M15" s="9">
        <f>E15+I15+A15</f>
        <v>0</v>
      </c>
      <c r="N15" s="10" t="s">
        <v>15</v>
      </c>
      <c r="O15" s="10" t="s">
        <v>5</v>
      </c>
    </row>
    <row r="16" spans="1:15" x14ac:dyDescent="0.25">
      <c r="A16" s="9">
        <v>3.5999999999999999E-3</v>
      </c>
      <c r="B16" s="10" t="s">
        <v>16</v>
      </c>
      <c r="C16" s="10" t="s">
        <v>5</v>
      </c>
      <c r="E16" s="9">
        <v>0</v>
      </c>
      <c r="F16" s="10" t="s">
        <v>16</v>
      </c>
      <c r="G16" s="10" t="s">
        <v>5</v>
      </c>
      <c r="I16" s="9">
        <v>0</v>
      </c>
      <c r="J16" s="10" t="s">
        <v>16</v>
      </c>
      <c r="K16" s="10" t="s">
        <v>5</v>
      </c>
      <c r="M16" s="9">
        <f>E16+I16+A16</f>
        <v>3.5999999999999999E-3</v>
      </c>
      <c r="N16" s="10" t="s">
        <v>16</v>
      </c>
      <c r="O16" s="10" t="s">
        <v>5</v>
      </c>
    </row>
    <row r="17" spans="1:17" x14ac:dyDescent="0.25">
      <c r="A17" s="11" t="s">
        <v>5</v>
      </c>
      <c r="B17" s="11" t="s">
        <v>5</v>
      </c>
      <c r="C17" s="11" t="s">
        <v>5</v>
      </c>
      <c r="E17" s="11" t="s">
        <v>5</v>
      </c>
      <c r="F17" s="11" t="s">
        <v>5</v>
      </c>
      <c r="G17" s="11" t="s">
        <v>5</v>
      </c>
      <c r="I17" s="11" t="s">
        <v>5</v>
      </c>
      <c r="J17" s="11" t="s">
        <v>5</v>
      </c>
      <c r="K17" s="11" t="s">
        <v>5</v>
      </c>
      <c r="M17" s="11" t="s">
        <v>5</v>
      </c>
      <c r="N17" s="11" t="s">
        <v>5</v>
      </c>
      <c r="O17" s="11" t="s">
        <v>5</v>
      </c>
    </row>
    <row r="18" spans="1:17" x14ac:dyDescent="0.25">
      <c r="A18" s="8" t="s">
        <v>5</v>
      </c>
      <c r="B18" s="8" t="s">
        <v>17</v>
      </c>
      <c r="C18" s="8" t="s">
        <v>18</v>
      </c>
      <c r="E18" s="8" t="s">
        <v>5</v>
      </c>
      <c r="F18" s="8" t="s">
        <v>17</v>
      </c>
      <c r="G18" s="8" t="s">
        <v>18</v>
      </c>
      <c r="I18" s="8" t="s">
        <v>5</v>
      </c>
      <c r="J18" s="8" t="s">
        <v>17</v>
      </c>
      <c r="K18" s="8" t="s">
        <v>18</v>
      </c>
      <c r="M18" s="8" t="s">
        <v>5</v>
      </c>
      <c r="N18" s="8" t="s">
        <v>17</v>
      </c>
      <c r="O18" s="8" t="s">
        <v>18</v>
      </c>
    </row>
    <row r="19" spans="1:17" x14ac:dyDescent="0.25">
      <c r="A19" s="10" t="s">
        <v>5</v>
      </c>
      <c r="B19" s="10" t="s">
        <v>19</v>
      </c>
      <c r="C19" s="10" t="s">
        <v>5</v>
      </c>
      <c r="E19" s="10" t="s">
        <v>5</v>
      </c>
      <c r="F19" s="10" t="s">
        <v>19</v>
      </c>
      <c r="G19" s="10" t="s">
        <v>5</v>
      </c>
      <c r="I19" s="10" t="s">
        <v>5</v>
      </c>
      <c r="J19" s="10" t="s">
        <v>19</v>
      </c>
      <c r="K19" s="10" t="s">
        <v>5</v>
      </c>
      <c r="M19" s="10" t="s">
        <v>5</v>
      </c>
      <c r="N19" s="10" t="s">
        <v>19</v>
      </c>
      <c r="O19" s="10" t="s">
        <v>5</v>
      </c>
    </row>
    <row r="20" spans="1:17" x14ac:dyDescent="0.25">
      <c r="A20" s="9">
        <v>0</v>
      </c>
      <c r="B20" s="10" t="s">
        <v>20</v>
      </c>
      <c r="C20" s="10" t="s">
        <v>5</v>
      </c>
      <c r="E20" s="9">
        <v>0</v>
      </c>
      <c r="F20" s="10" t="s">
        <v>20</v>
      </c>
      <c r="G20" s="10" t="s">
        <v>5</v>
      </c>
      <c r="I20" s="9">
        <v>0</v>
      </c>
      <c r="J20" s="10" t="s">
        <v>20</v>
      </c>
      <c r="K20" s="10" t="s">
        <v>5</v>
      </c>
      <c r="M20" s="9">
        <f>E20+I20+A20</f>
        <v>0</v>
      </c>
      <c r="N20" s="10" t="s">
        <v>20</v>
      </c>
      <c r="O20" s="10" t="s">
        <v>5</v>
      </c>
    </row>
    <row r="21" spans="1:17" x14ac:dyDescent="0.25">
      <c r="A21" s="9">
        <v>0</v>
      </c>
      <c r="B21" s="10" t="s">
        <v>21</v>
      </c>
      <c r="C21" s="10" t="s">
        <v>5</v>
      </c>
      <c r="E21" s="9">
        <v>0</v>
      </c>
      <c r="F21" s="10" t="s">
        <v>21</v>
      </c>
      <c r="G21" s="10" t="s">
        <v>5</v>
      </c>
      <c r="I21" s="9">
        <v>0</v>
      </c>
      <c r="J21" s="10" t="s">
        <v>21</v>
      </c>
      <c r="K21" s="10" t="s">
        <v>5</v>
      </c>
      <c r="M21" s="9">
        <f>E21+I21+A21</f>
        <v>0</v>
      </c>
      <c r="N21" s="10" t="s">
        <v>21</v>
      </c>
      <c r="O21" s="10" t="s">
        <v>5</v>
      </c>
    </row>
    <row r="22" spans="1:17" x14ac:dyDescent="0.25">
      <c r="A22" s="9">
        <v>0</v>
      </c>
      <c r="B22" s="10" t="s">
        <v>22</v>
      </c>
      <c r="C22" s="10" t="s">
        <v>5</v>
      </c>
      <c r="E22" s="9">
        <v>0</v>
      </c>
      <c r="F22" s="10" t="s">
        <v>22</v>
      </c>
      <c r="G22" s="10" t="s">
        <v>5</v>
      </c>
      <c r="I22" s="9">
        <v>0</v>
      </c>
      <c r="J22" s="10" t="s">
        <v>22</v>
      </c>
      <c r="K22" s="10" t="s">
        <v>5</v>
      </c>
      <c r="M22" s="9">
        <f>E22+I22+A22</f>
        <v>0</v>
      </c>
      <c r="N22" s="10" t="s">
        <v>22</v>
      </c>
      <c r="O22" s="10" t="s">
        <v>5</v>
      </c>
    </row>
    <row r="23" spans="1:17" x14ac:dyDescent="0.25">
      <c r="A23" s="11" t="s">
        <v>5</v>
      </c>
      <c r="B23" s="11" t="s">
        <v>5</v>
      </c>
      <c r="C23" s="11" t="s">
        <v>5</v>
      </c>
      <c r="E23" s="11" t="s">
        <v>5</v>
      </c>
      <c r="F23" s="11" t="s">
        <v>5</v>
      </c>
      <c r="G23" s="11" t="s">
        <v>5</v>
      </c>
      <c r="I23" s="11" t="s">
        <v>5</v>
      </c>
      <c r="J23" s="11" t="s">
        <v>5</v>
      </c>
      <c r="K23" s="11" t="s">
        <v>5</v>
      </c>
      <c r="M23" s="11" t="s">
        <v>5</v>
      </c>
      <c r="N23" s="11" t="s">
        <v>5</v>
      </c>
      <c r="O23" s="11" t="s">
        <v>5</v>
      </c>
    </row>
    <row r="24" spans="1:17" x14ac:dyDescent="0.25">
      <c r="A24" s="8" t="s">
        <v>5</v>
      </c>
      <c r="B24" s="8" t="s">
        <v>23</v>
      </c>
      <c r="C24" s="8" t="s">
        <v>24</v>
      </c>
      <c r="E24" s="8" t="s">
        <v>5</v>
      </c>
      <c r="F24" s="8" t="s">
        <v>23</v>
      </c>
      <c r="G24" s="8" t="s">
        <v>24</v>
      </c>
      <c r="I24" s="8" t="s">
        <v>5</v>
      </c>
      <c r="J24" s="8" t="s">
        <v>23</v>
      </c>
      <c r="K24" s="8" t="s">
        <v>24</v>
      </c>
      <c r="M24" s="8" t="s">
        <v>5</v>
      </c>
      <c r="N24" s="8" t="s">
        <v>23</v>
      </c>
      <c r="O24" s="8" t="s">
        <v>24</v>
      </c>
    </row>
    <row r="25" spans="1:17" x14ac:dyDescent="0.25">
      <c r="A25" s="9">
        <v>0</v>
      </c>
      <c r="B25" s="10" t="s">
        <v>25</v>
      </c>
      <c r="C25" s="10" t="s">
        <v>5</v>
      </c>
      <c r="E25" s="9">
        <v>0</v>
      </c>
      <c r="F25" s="10" t="s">
        <v>25</v>
      </c>
      <c r="G25" s="27"/>
      <c r="I25" s="9">
        <v>0</v>
      </c>
      <c r="J25" s="10" t="s">
        <v>25</v>
      </c>
      <c r="K25" s="10" t="s">
        <v>5</v>
      </c>
      <c r="M25" s="9">
        <f t="shared" ref="M25:M33" si="0">E25+I25+A25</f>
        <v>0</v>
      </c>
      <c r="N25" s="10" t="s">
        <v>25</v>
      </c>
      <c r="O25" s="10" t="s">
        <v>5</v>
      </c>
    </row>
    <row r="26" spans="1:17" x14ac:dyDescent="0.25">
      <c r="A26" s="9">
        <v>0</v>
      </c>
      <c r="B26" s="10" t="s">
        <v>26</v>
      </c>
      <c r="C26" s="10" t="s">
        <v>5</v>
      </c>
      <c r="E26" s="9">
        <v>0</v>
      </c>
      <c r="F26" s="10" t="s">
        <v>26</v>
      </c>
      <c r="G26" s="27"/>
      <c r="I26" s="9">
        <v>0</v>
      </c>
      <c r="J26" s="10" t="s">
        <v>26</v>
      </c>
      <c r="K26" s="10" t="s">
        <v>5</v>
      </c>
      <c r="M26" s="9">
        <f t="shared" si="0"/>
        <v>0</v>
      </c>
      <c r="N26" s="10" t="s">
        <v>26</v>
      </c>
      <c r="O26" s="10" t="s">
        <v>5</v>
      </c>
    </row>
    <row r="27" spans="1:17" x14ac:dyDescent="0.25">
      <c r="A27" s="9">
        <v>0</v>
      </c>
      <c r="B27" s="10" t="s">
        <v>27</v>
      </c>
      <c r="C27" s="10" t="s">
        <v>5</v>
      </c>
      <c r="E27" s="9">
        <v>0</v>
      </c>
      <c r="F27" s="10" t="s">
        <v>27</v>
      </c>
      <c r="G27" s="10" t="s">
        <v>5</v>
      </c>
      <c r="I27" s="9">
        <v>0</v>
      </c>
      <c r="J27" s="10" t="s">
        <v>27</v>
      </c>
      <c r="K27" s="10" t="s">
        <v>5</v>
      </c>
      <c r="M27" s="9">
        <f t="shared" si="0"/>
        <v>0</v>
      </c>
      <c r="N27" s="10" t="s">
        <v>27</v>
      </c>
      <c r="O27" s="10" t="s">
        <v>5</v>
      </c>
    </row>
    <row r="28" spans="1:17" x14ac:dyDescent="0.25">
      <c r="A28" s="9">
        <v>0</v>
      </c>
      <c r="B28" s="10" t="s">
        <v>28</v>
      </c>
      <c r="C28" s="10" t="s">
        <v>5</v>
      </c>
      <c r="E28" s="9">
        <v>0</v>
      </c>
      <c r="F28" s="10" t="s">
        <v>28</v>
      </c>
      <c r="G28" s="10" t="s">
        <v>5</v>
      </c>
      <c r="I28" s="9">
        <v>0</v>
      </c>
      <c r="J28" s="10" t="s">
        <v>28</v>
      </c>
      <c r="K28" s="10" t="s">
        <v>5</v>
      </c>
      <c r="M28" s="9">
        <f t="shared" si="0"/>
        <v>0</v>
      </c>
      <c r="N28" s="10" t="s">
        <v>28</v>
      </c>
      <c r="O28" s="10" t="s">
        <v>5</v>
      </c>
    </row>
    <row r="29" spans="1:17" x14ac:dyDescent="0.25">
      <c r="A29" s="9">
        <v>0.14000000000000001</v>
      </c>
      <c r="B29" s="10" t="s">
        <v>29</v>
      </c>
      <c r="C29" s="10" t="s">
        <v>5</v>
      </c>
      <c r="E29" s="9">
        <v>0.02</v>
      </c>
      <c r="F29" s="10" t="s">
        <v>29</v>
      </c>
      <c r="G29" s="10" t="s">
        <v>5</v>
      </c>
      <c r="I29" s="9">
        <v>0.11</v>
      </c>
      <c r="J29" s="10" t="s">
        <v>29</v>
      </c>
      <c r="K29" s="10" t="s">
        <v>5</v>
      </c>
      <c r="M29" s="9">
        <f>E29+I29+A29</f>
        <v>0.27</v>
      </c>
      <c r="N29" s="10" t="s">
        <v>29</v>
      </c>
      <c r="O29" s="10" t="s">
        <v>5</v>
      </c>
    </row>
    <row r="30" spans="1:17" x14ac:dyDescent="0.25">
      <c r="A30" s="9">
        <v>0.28000000000000003</v>
      </c>
      <c r="B30" s="10" t="s">
        <v>30</v>
      </c>
      <c r="C30" s="10" t="s">
        <v>5</v>
      </c>
      <c r="E30" s="9">
        <v>0</v>
      </c>
      <c r="F30" s="10" t="s">
        <v>30</v>
      </c>
      <c r="G30" s="10" t="s">
        <v>5</v>
      </c>
      <c r="I30" s="9">
        <v>0.38</v>
      </c>
      <c r="J30" s="10" t="s">
        <v>30</v>
      </c>
      <c r="K30" s="10" t="s">
        <v>5</v>
      </c>
      <c r="M30" s="9">
        <f t="shared" si="0"/>
        <v>0.66</v>
      </c>
      <c r="N30" s="10" t="s">
        <v>30</v>
      </c>
      <c r="O30" s="10" t="s">
        <v>5</v>
      </c>
    </row>
    <row r="31" spans="1:17" x14ac:dyDescent="0.25">
      <c r="A31" s="9">
        <v>0</v>
      </c>
      <c r="B31" s="10" t="s">
        <v>31</v>
      </c>
      <c r="C31" s="10" t="s">
        <v>5</v>
      </c>
      <c r="E31" s="9">
        <v>0</v>
      </c>
      <c r="F31" s="10" t="s">
        <v>31</v>
      </c>
      <c r="G31" s="10" t="s">
        <v>5</v>
      </c>
      <c r="I31" s="9">
        <v>0</v>
      </c>
      <c r="J31" s="10" t="s">
        <v>31</v>
      </c>
      <c r="K31" s="10" t="s">
        <v>5</v>
      </c>
      <c r="M31" s="9">
        <f t="shared" si="0"/>
        <v>0</v>
      </c>
      <c r="N31" s="10" t="s">
        <v>31</v>
      </c>
      <c r="O31" s="10" t="s">
        <v>5</v>
      </c>
      <c r="Q31" s="14"/>
    </row>
    <row r="32" spans="1:17" x14ac:dyDescent="0.25">
      <c r="A32" s="9">
        <v>0.02</v>
      </c>
      <c r="B32" s="10" t="s">
        <v>32</v>
      </c>
      <c r="C32" s="10" t="s">
        <v>5</v>
      </c>
      <c r="E32" s="9">
        <v>0</v>
      </c>
      <c r="F32" s="10" t="s">
        <v>32</v>
      </c>
      <c r="G32" s="10" t="s">
        <v>5</v>
      </c>
      <c r="I32" s="9">
        <v>0</v>
      </c>
      <c r="J32" s="10" t="s">
        <v>32</v>
      </c>
      <c r="K32" s="10" t="s">
        <v>5</v>
      </c>
      <c r="M32" s="9">
        <f t="shared" si="0"/>
        <v>0.02</v>
      </c>
      <c r="N32" s="10" t="s">
        <v>32</v>
      </c>
      <c r="O32" s="10" t="s">
        <v>5</v>
      </c>
    </row>
    <row r="33" spans="1:15" x14ac:dyDescent="0.25">
      <c r="A33" s="9">
        <v>0</v>
      </c>
      <c r="B33" s="10" t="s">
        <v>33</v>
      </c>
      <c r="C33" s="10" t="s">
        <v>5</v>
      </c>
      <c r="E33" s="9">
        <v>0</v>
      </c>
      <c r="F33" s="10" t="s">
        <v>33</v>
      </c>
      <c r="G33" s="10" t="s">
        <v>5</v>
      </c>
      <c r="I33" s="9">
        <v>0</v>
      </c>
      <c r="J33" s="10" t="s">
        <v>33</v>
      </c>
      <c r="K33" s="10" t="s">
        <v>5</v>
      </c>
      <c r="M33" s="9">
        <f t="shared" si="0"/>
        <v>0</v>
      </c>
      <c r="N33" s="10" t="s">
        <v>33</v>
      </c>
      <c r="O33" s="10" t="s">
        <v>5</v>
      </c>
    </row>
    <row r="34" spans="1:15" x14ac:dyDescent="0.25">
      <c r="A34" s="11" t="s">
        <v>5</v>
      </c>
      <c r="B34" s="11" t="s">
        <v>5</v>
      </c>
      <c r="C34" s="11" t="s">
        <v>5</v>
      </c>
      <c r="E34" s="11" t="s">
        <v>5</v>
      </c>
      <c r="F34" s="11" t="s">
        <v>5</v>
      </c>
      <c r="G34" s="11" t="s">
        <v>5</v>
      </c>
      <c r="I34" s="11" t="s">
        <v>5</v>
      </c>
      <c r="J34" s="11" t="s">
        <v>5</v>
      </c>
      <c r="K34" s="11" t="s">
        <v>5</v>
      </c>
      <c r="M34" s="11" t="s">
        <v>5</v>
      </c>
      <c r="N34" s="11" t="s">
        <v>5</v>
      </c>
      <c r="O34" s="11" t="s">
        <v>5</v>
      </c>
    </row>
    <row r="35" spans="1:15" x14ac:dyDescent="0.25">
      <c r="A35" s="8" t="s">
        <v>5</v>
      </c>
      <c r="B35" s="8" t="s">
        <v>34</v>
      </c>
      <c r="C35" s="8" t="s">
        <v>35</v>
      </c>
      <c r="E35" s="8" t="s">
        <v>5</v>
      </c>
      <c r="F35" s="8" t="s">
        <v>34</v>
      </c>
      <c r="G35" s="8" t="s">
        <v>35</v>
      </c>
      <c r="I35" s="8" t="s">
        <v>5</v>
      </c>
      <c r="J35" s="8" t="s">
        <v>34</v>
      </c>
      <c r="K35" s="8" t="s">
        <v>35</v>
      </c>
      <c r="M35" s="8" t="s">
        <v>5</v>
      </c>
      <c r="N35" s="8" t="s">
        <v>34</v>
      </c>
      <c r="O35" s="8" t="s">
        <v>35</v>
      </c>
    </row>
    <row r="36" spans="1:15" x14ac:dyDescent="0.25">
      <c r="A36" s="9">
        <v>0</v>
      </c>
      <c r="B36" s="10" t="s">
        <v>36</v>
      </c>
      <c r="C36" s="10" t="s">
        <v>5</v>
      </c>
      <c r="E36" s="9">
        <v>0</v>
      </c>
      <c r="F36" s="10" t="s">
        <v>36</v>
      </c>
      <c r="G36" s="10" t="s">
        <v>5</v>
      </c>
      <c r="I36" s="9">
        <v>0</v>
      </c>
      <c r="J36" s="10" t="s">
        <v>36</v>
      </c>
      <c r="K36" s="10" t="s">
        <v>5</v>
      </c>
      <c r="M36" s="9">
        <v>0</v>
      </c>
      <c r="N36" s="10" t="s">
        <v>36</v>
      </c>
      <c r="O36" s="10" t="s">
        <v>5</v>
      </c>
    </row>
    <row r="37" spans="1:15" x14ac:dyDescent="0.25">
      <c r="A37" s="9">
        <v>0</v>
      </c>
      <c r="B37" s="10" t="s">
        <v>37</v>
      </c>
      <c r="C37" s="10" t="s">
        <v>5</v>
      </c>
      <c r="E37" s="9">
        <v>0</v>
      </c>
      <c r="F37" s="10" t="s">
        <v>37</v>
      </c>
      <c r="G37" s="10" t="s">
        <v>5</v>
      </c>
      <c r="I37" s="9">
        <v>0</v>
      </c>
      <c r="J37" s="10" t="s">
        <v>37</v>
      </c>
      <c r="K37" s="10" t="s">
        <v>5</v>
      </c>
      <c r="M37" s="9">
        <v>0</v>
      </c>
      <c r="N37" s="10" t="s">
        <v>37</v>
      </c>
      <c r="O37" s="10" t="s">
        <v>5</v>
      </c>
    </row>
    <row r="38" spans="1:15" x14ac:dyDescent="0.25">
      <c r="A38" s="11" t="s">
        <v>5</v>
      </c>
      <c r="B38" s="11" t="s">
        <v>5</v>
      </c>
      <c r="C38" s="11" t="s">
        <v>5</v>
      </c>
      <c r="E38" s="11" t="s">
        <v>5</v>
      </c>
      <c r="F38" s="11" t="s">
        <v>5</v>
      </c>
      <c r="G38" s="11" t="s">
        <v>5</v>
      </c>
      <c r="I38" s="11" t="s">
        <v>5</v>
      </c>
      <c r="J38" s="11" t="s">
        <v>5</v>
      </c>
      <c r="K38" s="11" t="s">
        <v>5</v>
      </c>
      <c r="M38" s="11" t="s">
        <v>5</v>
      </c>
      <c r="N38" s="11" t="s">
        <v>5</v>
      </c>
      <c r="O38" s="11" t="s">
        <v>5</v>
      </c>
    </row>
    <row r="39" spans="1:15" x14ac:dyDescent="0.25">
      <c r="A39" s="12">
        <f>SUM(A11:A37)</f>
        <v>0.97360000000000013</v>
      </c>
      <c r="B39" s="8" t="s">
        <v>38</v>
      </c>
      <c r="C39" s="8" t="s">
        <v>39</v>
      </c>
      <c r="E39" s="12">
        <f>SUM(E11:E37)</f>
        <v>0.26208999999999999</v>
      </c>
      <c r="F39" s="8" t="s">
        <v>38</v>
      </c>
      <c r="G39" s="8" t="s">
        <v>39</v>
      </c>
      <c r="I39" s="12">
        <f>SUM(I11:I37)</f>
        <v>3.8339999999999996</v>
      </c>
      <c r="J39" s="8" t="s">
        <v>38</v>
      </c>
      <c r="K39" s="8" t="s">
        <v>39</v>
      </c>
      <c r="M39" s="12">
        <f>E39+I39+A39</f>
        <v>5.0696899999999996</v>
      </c>
      <c r="N39" s="8" t="s">
        <v>38</v>
      </c>
      <c r="O39" s="8" t="s">
        <v>39</v>
      </c>
    </row>
    <row r="40" spans="1:15" x14ac:dyDescent="0.25">
      <c r="A40" s="12">
        <v>-0.29099999999999998</v>
      </c>
      <c r="B40" s="8" t="s">
        <v>107</v>
      </c>
      <c r="C40" s="8"/>
      <c r="E40" s="12"/>
      <c r="F40" s="8"/>
      <c r="G40" s="8"/>
      <c r="I40" s="12"/>
      <c r="J40" s="8"/>
      <c r="K40" s="8"/>
      <c r="M40" s="12">
        <v>-0.28999999999999998</v>
      </c>
      <c r="N40" s="8" t="s">
        <v>107</v>
      </c>
      <c r="O40" s="8"/>
    </row>
    <row r="41" spans="1:15" x14ac:dyDescent="0.25">
      <c r="A41" s="12">
        <f>+A39+A40</f>
        <v>0.6826000000000001</v>
      </c>
      <c r="B41" s="8"/>
      <c r="C41" s="8"/>
      <c r="E41" s="12"/>
      <c r="F41" s="8"/>
      <c r="G41" s="8"/>
      <c r="I41" s="12"/>
      <c r="J41" s="8"/>
      <c r="K41" s="8"/>
      <c r="M41" s="12">
        <f>+M39+M40</f>
        <v>4.7796899999999996</v>
      </c>
      <c r="N41" s="8"/>
      <c r="O41" s="8"/>
    </row>
    <row r="42" spans="1:15" x14ac:dyDescent="0.25">
      <c r="A42" s="11" t="s">
        <v>5</v>
      </c>
      <c r="B42" s="11" t="s">
        <v>5</v>
      </c>
      <c r="C42" s="11" t="s">
        <v>5</v>
      </c>
      <c r="E42" s="11" t="s">
        <v>5</v>
      </c>
      <c r="F42" s="11" t="s">
        <v>5</v>
      </c>
      <c r="G42" s="11" t="s">
        <v>5</v>
      </c>
      <c r="I42" s="11" t="s">
        <v>5</v>
      </c>
      <c r="J42" s="11" t="s">
        <v>5</v>
      </c>
      <c r="K42" s="11" t="s">
        <v>5</v>
      </c>
      <c r="M42" s="11" t="s">
        <v>5</v>
      </c>
      <c r="N42" s="11" t="s">
        <v>5</v>
      </c>
      <c r="O42" s="11" t="s">
        <v>5</v>
      </c>
    </row>
    <row r="43" spans="1:15" x14ac:dyDescent="0.25">
      <c r="A43" s="8" t="s">
        <v>5</v>
      </c>
      <c r="B43" s="8" t="s">
        <v>40</v>
      </c>
      <c r="C43" s="8" t="s">
        <v>41</v>
      </c>
      <c r="E43" s="8" t="s">
        <v>5</v>
      </c>
      <c r="F43" s="8" t="s">
        <v>40</v>
      </c>
      <c r="G43" s="8" t="s">
        <v>41</v>
      </c>
      <c r="I43" s="8" t="s">
        <v>5</v>
      </c>
      <c r="J43" s="8" t="s">
        <v>40</v>
      </c>
      <c r="K43" s="8" t="s">
        <v>41</v>
      </c>
      <c r="M43" s="8" t="s">
        <v>5</v>
      </c>
      <c r="N43" s="8" t="s">
        <v>40</v>
      </c>
      <c r="O43" s="8" t="s">
        <v>41</v>
      </c>
    </row>
    <row r="44" spans="1:15" x14ac:dyDescent="0.25">
      <c r="A44" s="10" t="s">
        <v>5</v>
      </c>
      <c r="B44" s="10" t="s">
        <v>42</v>
      </c>
      <c r="C44" s="10" t="s">
        <v>5</v>
      </c>
      <c r="E44" s="10" t="s">
        <v>5</v>
      </c>
      <c r="F44" s="10" t="s">
        <v>42</v>
      </c>
      <c r="G44" s="10" t="s">
        <v>5</v>
      </c>
      <c r="I44" s="10" t="s">
        <v>5</v>
      </c>
      <c r="J44" s="10" t="s">
        <v>42</v>
      </c>
      <c r="K44" s="10" t="s">
        <v>5</v>
      </c>
      <c r="M44" s="10" t="s">
        <v>5</v>
      </c>
      <c r="N44" s="10" t="s">
        <v>42</v>
      </c>
      <c r="O44" s="10" t="s">
        <v>5</v>
      </c>
    </row>
    <row r="45" spans="1:15" x14ac:dyDescent="0.25">
      <c r="A45" s="9">
        <v>0.2</v>
      </c>
      <c r="B45" s="10" t="s">
        <v>96</v>
      </c>
      <c r="C45" s="10" t="s">
        <v>5</v>
      </c>
      <c r="E45" s="9">
        <v>0</v>
      </c>
      <c r="F45" s="10" t="s">
        <v>96</v>
      </c>
      <c r="G45" s="10" t="s">
        <v>5</v>
      </c>
      <c r="I45" s="9">
        <v>0.14000000000000001</v>
      </c>
      <c r="J45" s="10" t="s">
        <v>96</v>
      </c>
      <c r="K45" s="10" t="s">
        <v>5</v>
      </c>
      <c r="M45" s="9">
        <v>0.23</v>
      </c>
      <c r="N45" s="10" t="s">
        <v>96</v>
      </c>
      <c r="O45" s="10" t="s">
        <v>5</v>
      </c>
    </row>
    <row r="46" spans="1:15" x14ac:dyDescent="0.25">
      <c r="A46" s="10" t="s">
        <v>5</v>
      </c>
      <c r="B46" s="10" t="s">
        <v>43</v>
      </c>
      <c r="C46" s="10" t="s">
        <v>5</v>
      </c>
      <c r="E46" s="10" t="s">
        <v>5</v>
      </c>
      <c r="F46" s="10" t="s">
        <v>43</v>
      </c>
      <c r="G46" s="10" t="s">
        <v>5</v>
      </c>
      <c r="I46" s="10" t="s">
        <v>5</v>
      </c>
      <c r="J46" s="10" t="s">
        <v>43</v>
      </c>
      <c r="K46" s="10" t="s">
        <v>5</v>
      </c>
      <c r="M46" s="10" t="s">
        <v>5</v>
      </c>
      <c r="N46" s="10" t="s">
        <v>43</v>
      </c>
      <c r="O46" s="10" t="s">
        <v>5</v>
      </c>
    </row>
    <row r="47" spans="1:15" x14ac:dyDescent="0.25">
      <c r="A47" s="9">
        <v>0.11</v>
      </c>
      <c r="B47" s="10" t="s">
        <v>44</v>
      </c>
      <c r="C47" s="10" t="s">
        <v>5</v>
      </c>
      <c r="E47" s="9">
        <v>0.27</v>
      </c>
      <c r="F47" s="10" t="s">
        <v>44</v>
      </c>
      <c r="G47" s="10" t="s">
        <v>5</v>
      </c>
      <c r="I47" s="9">
        <v>0.27</v>
      </c>
      <c r="J47" s="10" t="s">
        <v>44</v>
      </c>
      <c r="K47" s="10" t="s">
        <v>5</v>
      </c>
      <c r="M47" s="9">
        <v>0.24</v>
      </c>
      <c r="N47" s="10" t="s">
        <v>44</v>
      </c>
      <c r="O47" s="10" t="s">
        <v>5</v>
      </c>
    </row>
    <row r="48" spans="1:15" x14ac:dyDescent="0.25">
      <c r="A48" s="11" t="s">
        <v>5</v>
      </c>
      <c r="B48" s="11" t="s">
        <v>5</v>
      </c>
      <c r="C48" s="11" t="s">
        <v>5</v>
      </c>
      <c r="E48" s="11" t="s">
        <v>5</v>
      </c>
      <c r="F48" s="11" t="s">
        <v>5</v>
      </c>
      <c r="G48" s="11" t="s">
        <v>5</v>
      </c>
      <c r="I48" s="11" t="s">
        <v>5</v>
      </c>
      <c r="J48" s="11" t="s">
        <v>5</v>
      </c>
      <c r="K48" s="11" t="s">
        <v>5</v>
      </c>
      <c r="M48" s="11" t="s">
        <v>5</v>
      </c>
      <c r="N48" s="11" t="s">
        <v>5</v>
      </c>
      <c r="O48" s="11" t="s">
        <v>5</v>
      </c>
    </row>
    <row r="49" spans="1:15" x14ac:dyDescent="0.25">
      <c r="A49" s="12">
        <v>74.495530000000002</v>
      </c>
      <c r="B49" s="8" t="s">
        <v>45</v>
      </c>
      <c r="C49" s="8" t="s">
        <v>5</v>
      </c>
      <c r="E49" s="12">
        <v>0</v>
      </c>
      <c r="F49" s="8" t="s">
        <v>45</v>
      </c>
      <c r="G49" s="8" t="s">
        <v>5</v>
      </c>
      <c r="I49" s="12">
        <v>344.64785999999998</v>
      </c>
      <c r="J49" s="8" t="s">
        <v>45</v>
      </c>
      <c r="K49" s="8" t="s">
        <v>5</v>
      </c>
      <c r="M49" s="12">
        <f>E49+I49+A49</f>
        <v>419.14338999999995</v>
      </c>
      <c r="N49" s="8" t="s">
        <v>45</v>
      </c>
      <c r="O49" s="8" t="s">
        <v>5</v>
      </c>
    </row>
    <row r="50" spans="1:15" hidden="1" x14ac:dyDescent="0.25"/>
    <row r="51" spans="1:15" hidden="1" x14ac:dyDescent="0.25">
      <c r="A51" s="14">
        <f>SUM(A25:A33)</f>
        <v>0.44000000000000006</v>
      </c>
      <c r="E51" s="14">
        <f>SUM(E25:E33)</f>
        <v>0.02</v>
      </c>
      <c r="I51" s="14">
        <f>SUM(I25:I33)</f>
        <v>0.49</v>
      </c>
      <c r="M51" s="14">
        <f>SUM(M25:M33)</f>
        <v>0.95000000000000007</v>
      </c>
    </row>
    <row r="52" spans="1:15" hidden="1" x14ac:dyDescent="0.25">
      <c r="A52" s="12">
        <v>1151.1487500000001</v>
      </c>
      <c r="E52" s="12">
        <v>193.22857999999999</v>
      </c>
      <c r="I52" s="12">
        <v>2479.1654100000001</v>
      </c>
      <c r="M52" s="15">
        <f>I52+E52+A52</f>
        <v>3823.5427399999999</v>
      </c>
    </row>
    <row r="53" spans="1:15" hidden="1" x14ac:dyDescent="0.25">
      <c r="A53" s="17">
        <f>(A49+A52)/2</f>
        <v>612.82213999999999</v>
      </c>
      <c r="E53" s="17">
        <f>(E49+E52)/2</f>
        <v>96.614289999999997</v>
      </c>
      <c r="I53" s="17">
        <f>(I49+I52)/2</f>
        <v>1411.9066350000001</v>
      </c>
      <c r="M53" s="17">
        <f>(M49+M52)/2</f>
        <v>2121.343065</v>
      </c>
    </row>
    <row r="54" spans="1:15" hidden="1" x14ac:dyDescent="0.25">
      <c r="A54" s="18">
        <f>A41/A53</f>
        <v>1.1138631512236162E-3</v>
      </c>
      <c r="E54" s="18">
        <f>E39/E53</f>
        <v>2.7127457025249578E-3</v>
      </c>
      <c r="I54" s="18">
        <f>I39/I53</f>
        <v>2.7154770046108603E-3</v>
      </c>
      <c r="M54" s="18">
        <f>M41/M53</f>
        <v>2.2531433405845649E-3</v>
      </c>
    </row>
    <row r="55" spans="1:15" hidden="1" x14ac:dyDescent="0.25"/>
    <row r="56" spans="1:15" hidden="1" x14ac:dyDescent="0.25">
      <c r="A56" s="18">
        <f>A51/A49</f>
        <v>5.9063946521355042E-3</v>
      </c>
      <c r="E56" s="18" t="e">
        <f>E51/E49</f>
        <v>#DIV/0!</v>
      </c>
      <c r="I56" s="18">
        <f>I51/I49</f>
        <v>1.4217410199500442E-3</v>
      </c>
      <c r="M56" s="18">
        <f>M51/M49</f>
        <v>2.266527452574166E-3</v>
      </c>
    </row>
    <row r="60" spans="1:15" x14ac:dyDescent="0.25">
      <c r="M60" s="14"/>
    </row>
    <row r="61" spans="1:15" x14ac:dyDescent="0.25">
      <c r="M61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J36"/>
  <sheetViews>
    <sheetView zoomScale="85" zoomScaleNormal="85" workbookViewId="0"/>
  </sheetViews>
  <sheetFormatPr defaultRowHeight="15" x14ac:dyDescent="0.25"/>
  <cols>
    <col min="4" max="4" width="14" customWidth="1"/>
    <col min="5" max="5" width="38" customWidth="1"/>
    <col min="6" max="6" width="45" customWidth="1"/>
    <col min="9" max="9" width="32" customWidth="1"/>
    <col min="10" max="10" width="40" customWidth="1"/>
  </cols>
  <sheetData>
    <row r="3" spans="3:10" x14ac:dyDescent="0.25">
      <c r="I3" s="6" t="s">
        <v>0</v>
      </c>
      <c r="J3" s="6" t="s">
        <v>1</v>
      </c>
    </row>
    <row r="4" spans="3:10" x14ac:dyDescent="0.25">
      <c r="I4" s="6" t="s">
        <v>2</v>
      </c>
      <c r="J4" s="6" t="s">
        <v>3</v>
      </c>
    </row>
    <row r="5" spans="3:10" x14ac:dyDescent="0.25">
      <c r="I5" s="6" t="s">
        <v>46</v>
      </c>
      <c r="J5" s="6" t="s">
        <v>5</v>
      </c>
    </row>
    <row r="6" spans="3:10" x14ac:dyDescent="0.25">
      <c r="I6" s="6" t="s">
        <v>6</v>
      </c>
      <c r="J6" s="19">
        <f>'נספח 1 '!C6</f>
        <v>45291</v>
      </c>
    </row>
    <row r="8" spans="3:10" x14ac:dyDescent="0.25">
      <c r="D8" s="20">
        <f>'נספח 1 '!A8</f>
        <v>45291</v>
      </c>
      <c r="E8" s="1" t="s">
        <v>47</v>
      </c>
      <c r="F8" s="1" t="s">
        <v>48</v>
      </c>
    </row>
    <row r="9" spans="3:10" x14ac:dyDescent="0.25">
      <c r="D9" s="1" t="s">
        <v>8</v>
      </c>
      <c r="E9" s="1" t="s">
        <v>5</v>
      </c>
      <c r="F9" s="1" t="s">
        <v>5</v>
      </c>
    </row>
    <row r="10" spans="3:10" x14ac:dyDescent="0.25">
      <c r="D10" s="2" t="s">
        <v>5</v>
      </c>
      <c r="E10" s="2" t="s">
        <v>49</v>
      </c>
      <c r="F10" s="2" t="s">
        <v>50</v>
      </c>
    </row>
    <row r="11" spans="3:10" x14ac:dyDescent="0.25">
      <c r="D11" s="3" t="s">
        <v>5</v>
      </c>
      <c r="E11" s="3" t="s">
        <v>5</v>
      </c>
      <c r="F11" s="3" t="s">
        <v>51</v>
      </c>
    </row>
    <row r="12" spans="3:10" x14ac:dyDescent="0.25">
      <c r="D12" s="23"/>
      <c r="E12" s="11"/>
      <c r="F12" s="4"/>
    </row>
    <row r="13" spans="3:10" x14ac:dyDescent="0.25">
      <c r="D13" s="3" t="s">
        <v>5</v>
      </c>
      <c r="E13" s="3" t="s">
        <v>5</v>
      </c>
      <c r="F13" s="3" t="s">
        <v>52</v>
      </c>
    </row>
    <row r="14" spans="3:10" x14ac:dyDescent="0.25">
      <c r="C14" s="26"/>
      <c r="D14" s="23">
        <v>4.12</v>
      </c>
      <c r="E14" s="11" t="s">
        <v>85</v>
      </c>
      <c r="F14" s="4" t="s">
        <v>5</v>
      </c>
    </row>
    <row r="15" spans="3:10" x14ac:dyDescent="0.25">
      <c r="C15" s="15"/>
      <c r="D15" s="5">
        <f>SUM(D12:D14)</f>
        <v>4.12</v>
      </c>
      <c r="E15" s="2" t="s">
        <v>5</v>
      </c>
      <c r="F15" s="2" t="s">
        <v>53</v>
      </c>
    </row>
    <row r="16" spans="3:10" x14ac:dyDescent="0.25">
      <c r="D16" s="4" t="s">
        <v>5</v>
      </c>
      <c r="E16" s="4" t="s">
        <v>5</v>
      </c>
      <c r="F16" s="4" t="s">
        <v>5</v>
      </c>
    </row>
    <row r="17" spans="4:6" x14ac:dyDescent="0.25">
      <c r="D17" s="2" t="s">
        <v>5</v>
      </c>
      <c r="E17" s="2" t="s">
        <v>5</v>
      </c>
      <c r="F17" s="2" t="s">
        <v>54</v>
      </c>
    </row>
    <row r="18" spans="4:6" x14ac:dyDescent="0.25">
      <c r="D18" s="3" t="s">
        <v>5</v>
      </c>
      <c r="E18" s="3" t="s">
        <v>5</v>
      </c>
      <c r="F18" s="3" t="s">
        <v>51</v>
      </c>
    </row>
    <row r="19" spans="4:6" x14ac:dyDescent="0.25">
      <c r="D19" s="3" t="s">
        <v>5</v>
      </c>
      <c r="E19" s="3" t="s">
        <v>5</v>
      </c>
      <c r="F19" s="3" t="s">
        <v>52</v>
      </c>
    </row>
    <row r="20" spans="4:6" x14ac:dyDescent="0.25">
      <c r="D20" s="7"/>
      <c r="E20" s="11"/>
      <c r="F20" s="4" t="s">
        <v>5</v>
      </c>
    </row>
    <row r="21" spans="4:6" x14ac:dyDescent="0.25">
      <c r="D21" s="5">
        <f>D20</f>
        <v>0</v>
      </c>
      <c r="E21" s="2" t="s">
        <v>5</v>
      </c>
      <c r="F21" s="2" t="s">
        <v>55</v>
      </c>
    </row>
    <row r="22" spans="4:6" x14ac:dyDescent="0.25">
      <c r="D22" s="4" t="s">
        <v>5</v>
      </c>
      <c r="E22" s="4" t="s">
        <v>5</v>
      </c>
      <c r="F22" s="4" t="s">
        <v>5</v>
      </c>
    </row>
    <row r="23" spans="4:6" x14ac:dyDescent="0.25">
      <c r="D23" s="2" t="s">
        <v>5</v>
      </c>
      <c r="E23" s="2" t="s">
        <v>56</v>
      </c>
      <c r="F23" s="2" t="s">
        <v>57</v>
      </c>
    </row>
    <row r="24" spans="4:6" x14ac:dyDescent="0.25">
      <c r="D24" s="5">
        <v>0</v>
      </c>
      <c r="E24" s="2" t="s">
        <v>58</v>
      </c>
      <c r="F24" s="2" t="s">
        <v>59</v>
      </c>
    </row>
    <row r="25" spans="4:6" x14ac:dyDescent="0.25">
      <c r="D25" s="4" t="s">
        <v>5</v>
      </c>
      <c r="E25" s="4" t="s">
        <v>5</v>
      </c>
      <c r="F25" s="4" t="s">
        <v>5</v>
      </c>
    </row>
    <row r="26" spans="4:6" x14ac:dyDescent="0.25">
      <c r="D26" s="2" t="s">
        <v>5</v>
      </c>
      <c r="E26" s="2" t="s">
        <v>5</v>
      </c>
      <c r="F26" s="2" t="s">
        <v>60</v>
      </c>
    </row>
    <row r="27" spans="4:6" x14ac:dyDescent="0.25">
      <c r="D27" s="5">
        <v>0</v>
      </c>
      <c r="E27" s="2" t="s">
        <v>5</v>
      </c>
      <c r="F27" s="2" t="s">
        <v>61</v>
      </c>
    </row>
    <row r="28" spans="4:6" x14ac:dyDescent="0.25">
      <c r="D28" s="4" t="s">
        <v>5</v>
      </c>
      <c r="E28" s="4" t="s">
        <v>5</v>
      </c>
      <c r="F28" s="4" t="s">
        <v>5</v>
      </c>
    </row>
    <row r="29" spans="4:6" x14ac:dyDescent="0.25">
      <c r="D29" s="2" t="s">
        <v>5</v>
      </c>
      <c r="E29" s="2" t="s">
        <v>5</v>
      </c>
      <c r="F29" s="2" t="s">
        <v>62</v>
      </c>
    </row>
    <row r="30" spans="4:6" x14ac:dyDescent="0.25">
      <c r="D30" s="5">
        <v>0</v>
      </c>
      <c r="E30" s="2" t="s">
        <v>5</v>
      </c>
      <c r="F30" s="2" t="s">
        <v>63</v>
      </c>
    </row>
    <row r="31" spans="4:6" x14ac:dyDescent="0.25">
      <c r="D31" s="4" t="s">
        <v>5</v>
      </c>
      <c r="E31" s="4" t="s">
        <v>5</v>
      </c>
      <c r="F31" s="4" t="s">
        <v>5</v>
      </c>
    </row>
    <row r="32" spans="4:6" x14ac:dyDescent="0.25">
      <c r="D32" s="2" t="s">
        <v>5</v>
      </c>
      <c r="E32" s="2" t="s">
        <v>5</v>
      </c>
      <c r="F32" s="2" t="s">
        <v>64</v>
      </c>
    </row>
    <row r="33" spans="4:6" x14ac:dyDescent="0.25">
      <c r="D33" s="5">
        <v>0</v>
      </c>
      <c r="E33" s="2" t="s">
        <v>5</v>
      </c>
      <c r="F33" s="2" t="s">
        <v>65</v>
      </c>
    </row>
    <row r="34" spans="4:6" x14ac:dyDescent="0.25">
      <c r="D34" s="4" t="s">
        <v>5</v>
      </c>
      <c r="E34" s="4" t="s">
        <v>5</v>
      </c>
      <c r="F34" s="4" t="s">
        <v>5</v>
      </c>
    </row>
    <row r="35" spans="4:6" x14ac:dyDescent="0.25">
      <c r="D35" s="5">
        <f>D15+D21</f>
        <v>4.12</v>
      </c>
      <c r="E35" s="2" t="s">
        <v>5</v>
      </c>
      <c r="F35" s="2" t="s">
        <v>66</v>
      </c>
    </row>
    <row r="36" spans="4:6" x14ac:dyDescent="0.25">
      <c r="D36" s="5">
        <f>+'נספח 1 '!M49</f>
        <v>419.14338999999995</v>
      </c>
      <c r="E36" s="2" t="s">
        <v>5</v>
      </c>
      <c r="F36" s="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8:F45"/>
  <sheetViews>
    <sheetView zoomScaleNormal="100" workbookViewId="0"/>
  </sheetViews>
  <sheetFormatPr defaultRowHeight="15" x14ac:dyDescent="0.25"/>
  <cols>
    <col min="4" max="4" width="14" customWidth="1"/>
    <col min="5" max="5" width="39" customWidth="1"/>
    <col min="6" max="6" width="40" customWidth="1"/>
  </cols>
  <sheetData>
    <row r="8" spans="4:6" x14ac:dyDescent="0.25">
      <c r="D8" s="20">
        <f>'נספח 1 '!A8</f>
        <v>45291</v>
      </c>
      <c r="E8" s="1" t="s">
        <v>47</v>
      </c>
      <c r="F8" s="1" t="s">
        <v>67</v>
      </c>
    </row>
    <row r="9" spans="4:6" x14ac:dyDescent="0.25">
      <c r="D9" s="1" t="s">
        <v>8</v>
      </c>
      <c r="E9" s="1" t="s">
        <v>5</v>
      </c>
      <c r="F9" s="1" t="s">
        <v>5</v>
      </c>
    </row>
    <row r="10" spans="4:6" x14ac:dyDescent="0.25">
      <c r="D10" s="2" t="s">
        <v>5</v>
      </c>
      <c r="E10" s="2" t="s">
        <v>5</v>
      </c>
      <c r="F10" s="2" t="s">
        <v>68</v>
      </c>
    </row>
    <row r="11" spans="4:6" x14ac:dyDescent="0.25">
      <c r="D11" s="3" t="s">
        <v>5</v>
      </c>
      <c r="E11" s="3" t="s">
        <v>5</v>
      </c>
      <c r="F11" s="10" t="s">
        <v>87</v>
      </c>
    </row>
    <row r="12" spans="4:6" x14ac:dyDescent="0.25">
      <c r="D12" s="21"/>
      <c r="E12" s="22"/>
      <c r="F12" s="4"/>
    </row>
    <row r="13" spans="4:6" x14ac:dyDescent="0.25">
      <c r="D13" s="3"/>
      <c r="E13" s="3"/>
      <c r="F13" s="10" t="s">
        <v>88</v>
      </c>
    </row>
    <row r="14" spans="4:6" x14ac:dyDescent="0.25">
      <c r="D14" s="21"/>
      <c r="E14" s="22"/>
      <c r="F14" s="4"/>
    </row>
    <row r="15" spans="4:6" x14ac:dyDescent="0.25">
      <c r="D15" s="5">
        <f>SUM(D12:D14)</f>
        <v>0</v>
      </c>
      <c r="E15" s="2" t="s">
        <v>5</v>
      </c>
      <c r="F15" s="2" t="s">
        <v>69</v>
      </c>
    </row>
    <row r="16" spans="4:6" x14ac:dyDescent="0.25">
      <c r="D16" s="4" t="s">
        <v>5</v>
      </c>
      <c r="E16" s="4" t="s">
        <v>5</v>
      </c>
      <c r="F16" s="4" t="s">
        <v>5</v>
      </c>
    </row>
    <row r="17" spans="3:6" x14ac:dyDescent="0.25">
      <c r="D17" s="2" t="s">
        <v>5</v>
      </c>
      <c r="E17" s="2" t="s">
        <v>5</v>
      </c>
      <c r="F17" s="2" t="s">
        <v>70</v>
      </c>
    </row>
    <row r="18" spans="3:6" x14ac:dyDescent="0.25">
      <c r="D18" s="5">
        <v>0</v>
      </c>
      <c r="E18" s="2" t="s">
        <v>5</v>
      </c>
      <c r="F18" s="2" t="s">
        <v>71</v>
      </c>
    </row>
    <row r="19" spans="3:6" x14ac:dyDescent="0.25">
      <c r="D19" s="4" t="s">
        <v>5</v>
      </c>
      <c r="E19" s="4" t="s">
        <v>5</v>
      </c>
      <c r="F19" s="4" t="s">
        <v>5</v>
      </c>
    </row>
    <row r="20" spans="3:6" x14ac:dyDescent="0.25">
      <c r="D20" s="2" t="s">
        <v>5</v>
      </c>
      <c r="E20" s="2" t="s">
        <v>5</v>
      </c>
      <c r="F20" s="2" t="s">
        <v>72</v>
      </c>
    </row>
    <row r="21" spans="3:6" x14ac:dyDescent="0.25">
      <c r="D21" s="5">
        <v>0</v>
      </c>
      <c r="E21" s="2" t="s">
        <v>5</v>
      </c>
      <c r="F21" s="2" t="s">
        <v>73</v>
      </c>
    </row>
    <row r="22" spans="3:6" x14ac:dyDescent="0.25">
      <c r="D22" s="4" t="s">
        <v>5</v>
      </c>
      <c r="E22" s="4" t="s">
        <v>5</v>
      </c>
      <c r="F22" s="4" t="s">
        <v>5</v>
      </c>
    </row>
    <row r="23" spans="3:6" x14ac:dyDescent="0.25">
      <c r="D23" s="2" t="s">
        <v>5</v>
      </c>
      <c r="E23" s="2" t="s">
        <v>5</v>
      </c>
      <c r="F23" s="2" t="s">
        <v>74</v>
      </c>
    </row>
    <row r="24" spans="3:6" x14ac:dyDescent="0.25">
      <c r="D24" s="3" t="s">
        <v>5</v>
      </c>
      <c r="E24" s="3" t="s">
        <v>5</v>
      </c>
      <c r="F24" s="3" t="s">
        <v>75</v>
      </c>
    </row>
    <row r="25" spans="3:6" x14ac:dyDescent="0.25">
      <c r="D25" s="3" t="s">
        <v>5</v>
      </c>
      <c r="E25" s="3" t="s">
        <v>5</v>
      </c>
      <c r="F25" s="3" t="s">
        <v>76</v>
      </c>
    </row>
    <row r="26" spans="3:6" s="13" customFormat="1" x14ac:dyDescent="0.25">
      <c r="C26"/>
      <c r="D26" s="7">
        <v>0.02</v>
      </c>
      <c r="E26" s="4" t="s">
        <v>104</v>
      </c>
      <c r="F26" s="4"/>
    </row>
    <row r="27" spans="3:6" x14ac:dyDescent="0.25">
      <c r="D27" s="5">
        <f>SUM(D26:D26)</f>
        <v>0.02</v>
      </c>
      <c r="E27" s="2" t="s">
        <v>5</v>
      </c>
      <c r="F27" s="2" t="s">
        <v>77</v>
      </c>
    </row>
    <row r="28" spans="3:6" x14ac:dyDescent="0.25">
      <c r="D28" s="4" t="s">
        <v>5</v>
      </c>
      <c r="E28" s="4" t="s">
        <v>5</v>
      </c>
      <c r="F28" s="4" t="s">
        <v>5</v>
      </c>
    </row>
    <row r="29" spans="3:6" x14ac:dyDescent="0.25">
      <c r="D29" s="2" t="s">
        <v>5</v>
      </c>
      <c r="E29" s="2" t="s">
        <v>5</v>
      </c>
      <c r="F29" s="2" t="s">
        <v>78</v>
      </c>
    </row>
    <row r="30" spans="3:6" x14ac:dyDescent="0.25">
      <c r="D30" s="3" t="s">
        <v>5</v>
      </c>
      <c r="E30" s="3" t="s">
        <v>5</v>
      </c>
      <c r="F30" s="3" t="s">
        <v>79</v>
      </c>
    </row>
    <row r="31" spans="3:6" x14ac:dyDescent="0.25">
      <c r="D31" s="7">
        <v>6.9467023211553236E-2</v>
      </c>
      <c r="E31" s="11" t="s">
        <v>89</v>
      </c>
      <c r="F31" s="4"/>
    </row>
    <row r="32" spans="3:6" x14ac:dyDescent="0.25">
      <c r="D32" s="7">
        <v>2.7495213635111506E-2</v>
      </c>
      <c r="E32" s="11" t="s">
        <v>97</v>
      </c>
      <c r="F32" s="4"/>
    </row>
    <row r="33" spans="4:6" x14ac:dyDescent="0.25">
      <c r="D33" s="7">
        <v>6.1566249913215859E-3</v>
      </c>
      <c r="E33" s="11" t="s">
        <v>90</v>
      </c>
      <c r="F33" s="4"/>
    </row>
    <row r="34" spans="4:6" x14ac:dyDescent="0.25">
      <c r="D34" s="7">
        <v>8.5017507619177951E-2</v>
      </c>
      <c r="E34" s="11" t="s">
        <v>98</v>
      </c>
      <c r="F34" s="4"/>
    </row>
    <row r="35" spans="4:6" x14ac:dyDescent="0.25">
      <c r="D35" s="7">
        <v>4.8615456156547929E-2</v>
      </c>
      <c r="E35" s="11" t="s">
        <v>99</v>
      </c>
      <c r="F35" s="4"/>
    </row>
    <row r="36" spans="4:6" x14ac:dyDescent="0.25">
      <c r="D36" s="3" t="s">
        <v>5</v>
      </c>
      <c r="E36" s="3" t="s">
        <v>5</v>
      </c>
      <c r="F36" s="3" t="s">
        <v>80</v>
      </c>
    </row>
    <row r="37" spans="4:6" x14ac:dyDescent="0.25">
      <c r="D37" s="7">
        <v>0.32538248050210966</v>
      </c>
      <c r="E37" s="4" t="s">
        <v>100</v>
      </c>
      <c r="F37" s="4"/>
    </row>
    <row r="38" spans="4:6" x14ac:dyDescent="0.25">
      <c r="D38" s="7">
        <v>3.8215341891780823E-2</v>
      </c>
      <c r="E38" s="4" t="s">
        <v>101</v>
      </c>
      <c r="F38" s="4"/>
    </row>
    <row r="39" spans="4:6" x14ac:dyDescent="0.25">
      <c r="D39" s="7">
        <v>0.20839958977095896</v>
      </c>
      <c r="E39" s="4" t="s">
        <v>102</v>
      </c>
      <c r="F39" s="4"/>
    </row>
    <row r="40" spans="4:6" x14ac:dyDescent="0.25">
      <c r="D40" s="7">
        <v>1.1630002842739724E-2</v>
      </c>
      <c r="E40" s="4" t="s">
        <v>105</v>
      </c>
      <c r="F40" s="4"/>
    </row>
    <row r="41" spans="4:6" x14ac:dyDescent="0.25">
      <c r="D41" s="7">
        <v>3.5803101324383566E-2</v>
      </c>
      <c r="E41" s="4" t="s">
        <v>103</v>
      </c>
      <c r="F41" s="4"/>
    </row>
    <row r="42" spans="4:6" x14ac:dyDescent="0.25">
      <c r="D42" s="7">
        <v>4.2390915008219177E-2</v>
      </c>
      <c r="E42" s="4" t="s">
        <v>106</v>
      </c>
      <c r="F42" s="4"/>
    </row>
    <row r="43" spans="4:6" x14ac:dyDescent="0.25">
      <c r="D43" s="5">
        <f>SUM(D31:D42)</f>
        <v>0.89857325695390422</v>
      </c>
      <c r="E43" s="2" t="s">
        <v>5</v>
      </c>
      <c r="F43" s="2" t="s">
        <v>86</v>
      </c>
    </row>
    <row r="44" spans="4:6" x14ac:dyDescent="0.25">
      <c r="D44" s="5">
        <f>D43+D27+D15</f>
        <v>0.91857325695390424</v>
      </c>
      <c r="E44" s="2" t="s">
        <v>5</v>
      </c>
      <c r="F44" s="2" t="s">
        <v>81</v>
      </c>
    </row>
    <row r="45" spans="4:6" x14ac:dyDescent="0.25">
      <c r="D45" s="5">
        <f>+'נספח 1 '!M49</f>
        <v>419.14338999999995</v>
      </c>
      <c r="E45" s="2" t="s">
        <v>5</v>
      </c>
      <c r="F45" s="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 </vt:lpstr>
      <vt:lpstr>נספח 2</vt:lpstr>
      <vt:lpstr>נספח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יעל אביחיל</cp:lastModifiedBy>
  <dcterms:created xsi:type="dcterms:W3CDTF">2021-05-19T13:35:32Z</dcterms:created>
  <dcterms:modified xsi:type="dcterms:W3CDTF">2024-03-19T07:29:38Z</dcterms:modified>
</cp:coreProperties>
</file>