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1\12.2021\בינלאומי\גמל הנדסאים\סופי לאתר\"/>
    </mc:Choice>
  </mc:AlternateContent>
  <bookViews>
    <workbookView xWindow="0" yWindow="0" windowWidth="23040" windowHeight="9090"/>
  </bookViews>
  <sheets>
    <sheet name="נספח 1 " sheetId="1" r:id="rId1"/>
    <sheet name="נספח 2" sheetId="2" r:id="rId2"/>
    <sheet name="נספח 3" sheetId="3" r:id="rId3"/>
  </sheets>
  <calcPr calcId="162913"/>
</workbook>
</file>

<file path=xl/calcChain.xml><?xml version="1.0" encoding="utf-8"?>
<calcChain xmlns="http://schemas.openxmlformats.org/spreadsheetml/2006/main">
  <c r="D24" i="3" l="1"/>
  <c r="D15" i="3" l="1"/>
  <c r="A30" i="1" l="1"/>
  <c r="I30" i="1"/>
  <c r="D19" i="3" l="1"/>
  <c r="D59" i="3"/>
  <c r="D14" i="2" l="1"/>
  <c r="A12" i="1"/>
  <c r="E12" i="1"/>
  <c r="I12" i="1"/>
  <c r="D88" i="3"/>
  <c r="I32" i="1"/>
  <c r="D102" i="3" l="1"/>
  <c r="E30" i="1" l="1"/>
  <c r="D130" i="3" l="1"/>
  <c r="I8" i="1" l="1"/>
  <c r="M8" i="1" s="1"/>
  <c r="E8" i="1"/>
  <c r="D8" i="3"/>
  <c r="D8" i="2"/>
  <c r="K6" i="1"/>
  <c r="G6" i="1" s="1"/>
  <c r="C6" i="1" s="1"/>
  <c r="J6" i="2" s="1"/>
  <c r="D17" i="2" l="1"/>
  <c r="A39" i="1" l="1"/>
  <c r="I39" i="1"/>
  <c r="D131" i="3" l="1"/>
  <c r="A47" i="1"/>
  <c r="E47" i="1"/>
  <c r="I47" i="1"/>
  <c r="E39" i="1"/>
  <c r="D23" i="2"/>
  <c r="D37" i="2" s="1"/>
  <c r="M47" i="1" l="1"/>
  <c r="M39" i="1"/>
  <c r="M30" i="1"/>
  <c r="M31" i="1"/>
  <c r="M32" i="1"/>
  <c r="M33" i="1"/>
  <c r="M29" i="1"/>
  <c r="M28" i="1"/>
  <c r="M27" i="1"/>
  <c r="M26" i="1"/>
  <c r="M25" i="1"/>
  <c r="M22" i="1"/>
  <c r="M21" i="1"/>
  <c r="M20" i="1"/>
  <c r="M16" i="1"/>
  <c r="M15" i="1"/>
  <c r="M12" i="1"/>
  <c r="M11" i="1"/>
  <c r="D38" i="2" l="1"/>
  <c r="D132" i="3"/>
</calcChain>
</file>

<file path=xl/sharedStrings.xml><?xml version="1.0" encoding="utf-8"?>
<sst xmlns="http://schemas.openxmlformats.org/spreadsheetml/2006/main" count="699" uniqueCount="205">
  <si>
    <t>הנדסאים וטכנאים קופות גמל בע"מ</t>
  </si>
  <si>
    <t>554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</si>
  <si>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</si>
  <si>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</si>
  <si>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</si>
  <si>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</si>
  <si>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</si>
  <si>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</si>
  <si>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</si>
  <si>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</si>
  <si>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</si>
  <si>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</si>
  <si>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</si>
  <si>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</si>
  <si>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</si>
  <si>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</si>
  <si>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</si>
  <si>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</si>
  <si>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</si>
  <si>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</si>
  <si>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</si>
  <si>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</si>
  <si>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</si>
  <si>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</si>
  <si>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</si>
  <si>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</si>
  <si>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</si>
  <si>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</si>
  <si>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</si>
  <si>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</si>
  <si>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</si>
  <si>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</si>
  <si>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</si>
  <si>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</si>
  <si>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</si>
  <si>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</si>
  <si>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</si>
  <si>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</si>
  <si>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</si>
  <si>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</si>
  <si>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</si>
  <si>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</si>
  <si>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</si>
  <si>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</si>
  <si>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</si>
  <si>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</si>
  <si>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</si>
  <si>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</si>
  <si>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</si>
  <si>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</si>
  <si>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</si>
  <si>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</si>
  <si>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</si>
  <si>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</si>
  <si>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</si>
  <si>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</si>
  <si>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</si>
  <si>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</si>
  <si>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</si>
  <si>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</si>
  <si>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</si>
  <si>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</si>
  <si>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</si>
  <si>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</si>
  <si>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</si>
  <si>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</si>
  <si>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</si>
  <si>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</si>
  <si>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</si>
  <si>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3 - פירוט עמלות ניהול חיצוני</t>
  </si>
  <si>
    <t>תשלום הנובע מהשקעה בקרנות השקעה</t>
  </si>
  <si>
    <t>ALTO III</t>
  </si>
  <si>
    <t>BRIDGES ISRAEL GROWTH INVESTMENTS</t>
  </si>
  <si>
    <t>BLUE ATLANTIC PARTNERS II</t>
  </si>
  <si>
    <t>COLCHIS INCOME FUND</t>
  </si>
  <si>
    <t>DOVER STREET IX</t>
  </si>
  <si>
    <t>DOVER STREET X LP</t>
  </si>
  <si>
    <t>ELECTRA MULTI FAMILY NADLAN II</t>
  </si>
  <si>
    <t>FORMA I</t>
  </si>
  <si>
    <t>gatewood capital opportunity fund</t>
  </si>
  <si>
    <t>Hamilton Lane Secondary Feeder Fund V</t>
  </si>
  <si>
    <t>HarbourVest Co Investment V</t>
  </si>
  <si>
    <t>HAMILTON LANE SECONDARY FUND I</t>
  </si>
  <si>
    <t>HAMILTON LANE SO2018 OF LP</t>
  </si>
  <si>
    <t>HAMILTON LANE STRATEGIC OP V(2019)</t>
  </si>
  <si>
    <t>HAMILTON LANE SO2017 OF LP</t>
  </si>
  <si>
    <t>ICG SSF II</t>
  </si>
  <si>
    <t>ICG STRATEGIC EQUITY FUND III LP</t>
  </si>
  <si>
    <t>ION ISRAEL FEEDER FUND 2013 LTD</t>
  </si>
  <si>
    <t>MIRA INFRASTRUCTURE GLOBAL SOL</t>
  </si>
  <si>
    <t>PI SPC - PI EMERGING MARKETS S</t>
  </si>
  <si>
    <t>PONTIFAX (ISRAEL) VL.P</t>
  </si>
  <si>
    <t>VINTAGE V ACESS</t>
  </si>
  <si>
    <t>אלפא הזדמנויות קרן גידור</t>
  </si>
  <si>
    <t>אלפא ערך 1 קרן גידור</t>
  </si>
  <si>
    <t>הליוס קרן אנרגיה מתחדשת</t>
  </si>
  <si>
    <t>הליוס אנרגיה מתחדשת 4</t>
  </si>
  <si>
    <t>יסודות נדל"ן ב' פיתוח ושותפות</t>
  </si>
  <si>
    <t>פנניסולה</t>
  </si>
  <si>
    <t>קוגיטו קפיטל בי.אם.אי שותפות מוגבלת</t>
  </si>
  <si>
    <t>קרן ארבל פאנד בע"מ</t>
  </si>
  <si>
    <t>קרן בלקסטון</t>
  </si>
  <si>
    <t>קרן ברוקפיילד</t>
  </si>
  <si>
    <t>קרן יסודות</t>
  </si>
  <si>
    <t>קרן ריאליטי 4</t>
  </si>
  <si>
    <t>קרן נוקד אופורטיוניטי שותפות מוגבלת</t>
  </si>
  <si>
    <t>קרן שקד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</si>
  <si>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</si>
  <si>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</si>
  <si>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</si>
  <si>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</si>
  <si>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</si>
  <si>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</si>
  <si>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</si>
  <si>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</si>
  <si>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</si>
  <si>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</si>
  <si>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</si>
  <si>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</si>
  <si>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BLACKROCK FUND ADVISORS</t>
  </si>
  <si>
    <t>סך הכל עמלות ניהול חיצוני</t>
  </si>
  <si>
    <t>סך נכסים לסוף שנה קודמת</t>
  </si>
  <si>
    <t>ג.הנדסאים מסל. מעל60</t>
  </si>
  <si>
    <t>3331</t>
  </si>
  <si>
    <t>9955</t>
  </si>
  <si>
    <t>קידוד קופה</t>
  </si>
  <si>
    <t>520042607-00000000000157-9955-000</t>
  </si>
  <si>
    <t>50-60 .ג.הנדסאים מסל</t>
  </si>
  <si>
    <t>3081</t>
  </si>
  <si>
    <t>9954</t>
  </si>
  <si>
    <t>520042607-00000000000157-9954-000</t>
  </si>
  <si>
    <t>ג.הנדסאים מסל. עד 50</t>
  </si>
  <si>
    <t>3211</t>
  </si>
  <si>
    <t>9953</t>
  </si>
  <si>
    <t>520042607-00000000000157-9953-000</t>
  </si>
  <si>
    <t>הנדסאים וטכנאים קופות גמל בע"מ מצרפי</t>
  </si>
  <si>
    <t>הבינלאומי</t>
  </si>
  <si>
    <t>סך תשלומים בגין השקעה בתעודות סל</t>
  </si>
  <si>
    <t>AMPLIFY ONLINE</t>
  </si>
  <si>
    <t>הראל</t>
  </si>
  <si>
    <t>מגדל</t>
  </si>
  <si>
    <t>פסגות</t>
  </si>
  <si>
    <t>קסם</t>
  </si>
  <si>
    <t>תכלית</t>
  </si>
  <si>
    <t>THE SELECT SECTOR SPDR TRUST</t>
  </si>
  <si>
    <t>INVESCO PS CAPITAL</t>
  </si>
  <si>
    <t>SSGA</t>
  </si>
  <si>
    <t>ISHARES TRUST</t>
  </si>
  <si>
    <t>ISHARES INC</t>
  </si>
  <si>
    <t>STATE STREET GLOBAL ADVISORS</t>
  </si>
  <si>
    <t>FIRST TRUST PORTFOLIOS</t>
  </si>
  <si>
    <t>GLOBAL X MANAGEMENT</t>
  </si>
  <si>
    <t>VANGUARD GROUP</t>
  </si>
  <si>
    <t>HEALTH CARE REIT</t>
  </si>
  <si>
    <t>KRANE FUNDS</t>
  </si>
  <si>
    <t>STATE STREET BANK AND TRUST COMPANY</t>
  </si>
  <si>
    <t>KRANESHARES BOSERA MSCI</t>
  </si>
  <si>
    <t>BLACKROCK INC</t>
  </si>
  <si>
    <t>SUMITOMO MITSUI</t>
  </si>
  <si>
    <t>COMMUNICATION SERVICES</t>
  </si>
  <si>
    <t>SCHRODER INVESTMENT MANAGEMENT</t>
  </si>
  <si>
    <t>TRIGON</t>
  </si>
  <si>
    <t xml:space="preserve">WISDOMTREE </t>
  </si>
  <si>
    <t>WISDOMTREE</t>
  </si>
  <si>
    <t>LYXOR</t>
  </si>
  <si>
    <t>SPDR TRUST</t>
  </si>
  <si>
    <t>BARCLAYS GLOBAL FUND ADVISORS</t>
  </si>
  <si>
    <t>PIMCO GLOBAL FUNDS</t>
  </si>
  <si>
    <t>LOUD COMPUTING INDEX FUND</t>
  </si>
  <si>
    <t>VANECK VECTORS JUNIOR GOLD</t>
  </si>
  <si>
    <t>DEUTSCHE BANK AG</t>
  </si>
  <si>
    <t>AMUNDI INVESTMENT</t>
  </si>
  <si>
    <t>KOTAK</t>
  </si>
  <si>
    <t>FIRST TRUST ADVISORS</t>
  </si>
  <si>
    <t>GEMWAY</t>
  </si>
  <si>
    <t>BLACKROCK GLOBAL FUNDS</t>
  </si>
  <si>
    <t>COMGEST</t>
  </si>
  <si>
    <t>YUKI</t>
  </si>
  <si>
    <t>DB X-TRACKERS</t>
  </si>
  <si>
    <t>UTI INTERNATIONAL</t>
  </si>
  <si>
    <t>BANOR</t>
  </si>
  <si>
    <t>INVESCO</t>
  </si>
  <si>
    <t>LEGG MASON INVESTMENTS</t>
  </si>
  <si>
    <t>UBS AG</t>
  </si>
  <si>
    <t>PROSHARES</t>
  </si>
  <si>
    <t>GL X</t>
  </si>
  <si>
    <t>SOURCE MARKETS</t>
  </si>
  <si>
    <t>ALGER</t>
  </si>
  <si>
    <t>בנק מזרחי</t>
  </si>
  <si>
    <t>מיטב</t>
  </si>
  <si>
    <t>קרן קולר</t>
  </si>
  <si>
    <t>UBS</t>
  </si>
  <si>
    <t>PRIMO-MILLER OPPORTUNITY-ZUA</t>
  </si>
  <si>
    <t>NHMIISE LX</t>
  </si>
  <si>
    <t>israel secondary fund ii, l.p</t>
  </si>
  <si>
    <t xml:space="preserve"> Klirmark Opportunity fund III</t>
  </si>
  <si>
    <t xml:space="preserve">FIMI VII </t>
  </si>
  <si>
    <t>קרן השקעה ישראלית</t>
  </si>
  <si>
    <t>קרן השקעה חול</t>
  </si>
  <si>
    <t>BRACK CAPITAL</t>
  </si>
  <si>
    <t xml:space="preserve">CVC Strategic </t>
  </si>
  <si>
    <t>Terra Gen</t>
  </si>
  <si>
    <t xml:space="preserve">Primavera Capital Fund IV </t>
  </si>
  <si>
    <t>HarbourVest Direct Lending</t>
  </si>
  <si>
    <t xml:space="preserve">קרן אלקטרה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</si>
</sst>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0" fillId="0" borderId="0" xfId="0" applyFill="1"/>
    <xf numFmtId="4" fontId="0" fillId="0" borderId="0" xfId="0" applyNumberFormat="1"/>
    <xf numFmtId="43" fontId="0" fillId="0" borderId="0" xfId="2" applyFont="1"/>
    <xf numFmtId="43" fontId="0" fillId="0" borderId="0" xfId="0" applyNumberFormat="1"/>
    <xf numFmtId="0" fontId="0" fillId="0" borderId="0" xfId="3" applyNumberFormat="1" applyFont="1"/>
    <xf numFmtId="10" fontId="0" fillId="0" borderId="0" xfId="3" applyNumberFormat="1" applyFont="1"/>
    <xf numFmtId="14" fontId="7" fillId="6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4" fontId="11" fillId="5" borderId="0" xfId="0" applyNumberFormat="1" applyFont="1" applyFill="1" applyAlignment="1">
      <alignment horizontal="right"/>
    </xf>
    <xf numFmtId="0" fontId="11" fillId="5" borderId="0" xfId="0" applyFont="1" applyFill="1" applyAlignment="1">
      <alignment horizontal="right" wrapText="1"/>
    </xf>
    <xf numFmtId="2" fontId="5" fillId="5" borderId="0" xfId="0" applyNumberFormat="1" applyFont="1" applyFill="1" applyAlignment="1">
      <alignment horizontal="right" wrapText="1"/>
    </xf>
    <xf numFmtId="43" fontId="1" fillId="5" borderId="0" xfId="2" applyFont="1" applyFill="1" applyAlignment="1">
      <alignment horizontal="right" wrapText="1"/>
    </xf>
  </cellXfs>
  <cellStyles count="4">
    <cellStyle name="Comma" xfId="2" builtinId="3"/>
    <cellStyle name="Normal" xfId="0" builtinId="0"/>
    <cellStyle name="Normal 3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4"/>
  <sheetViews>
    <sheetView tabSelected="1" zoomScale="85" zoomScaleNormal="85" workbookViewId="0">
      <selection activeCell="I29" sqref="I29"/>
    </sheetView>
  </sheetViews>
  <sheetFormatPr defaultRowHeight="15" x14ac:dyDescent="0.25"/>
  <cols>
    <col min="1" max="1" width="14" customWidth="1"/>
    <col min="2" max="2" width="18.85546875" customWidth="1"/>
    <col min="3" max="3" width="14" customWidth="1"/>
    <col min="5" max="5" width="12.42578125" bestFit="1" customWidth="1"/>
    <col min="6" max="6" width="27.28515625" customWidth="1"/>
    <col min="7" max="7" width="15.7109375" customWidth="1"/>
    <col min="9" max="9" width="13.7109375" bestFit="1" customWidth="1"/>
    <col min="10" max="10" width="22.140625" bestFit="1" customWidth="1"/>
    <col min="11" max="11" width="12.7109375" customWidth="1"/>
    <col min="12" max="12" width="7.7109375" customWidth="1"/>
    <col min="13" max="14" width="24.85546875" customWidth="1"/>
    <col min="15" max="15" width="15.42578125" customWidth="1"/>
    <col min="17" max="17" width="15.42578125" bestFit="1" customWidth="1"/>
  </cols>
  <sheetData>
    <row r="3" spans="1:15" x14ac:dyDescent="0.25">
      <c r="B3" s="7" t="s">
        <v>131</v>
      </c>
      <c r="C3" s="7" t="s">
        <v>132</v>
      </c>
      <c r="F3" s="7" t="s">
        <v>122</v>
      </c>
      <c r="G3" s="7" t="s">
        <v>123</v>
      </c>
      <c r="J3" s="7" t="s">
        <v>127</v>
      </c>
      <c r="K3" s="7" t="s">
        <v>128</v>
      </c>
      <c r="N3" s="7" t="s">
        <v>135</v>
      </c>
      <c r="O3" s="7" t="s">
        <v>1</v>
      </c>
    </row>
    <row r="4" spans="1:15" x14ac:dyDescent="0.25">
      <c r="B4" s="7" t="s">
        <v>2</v>
      </c>
      <c r="C4" s="7" t="s">
        <v>133</v>
      </c>
      <c r="F4" s="7" t="s">
        <v>2</v>
      </c>
      <c r="G4" s="7" t="s">
        <v>124</v>
      </c>
      <c r="J4" s="7" t="s">
        <v>2</v>
      </c>
      <c r="K4" s="7" t="s">
        <v>129</v>
      </c>
      <c r="N4" s="7" t="s">
        <v>2</v>
      </c>
      <c r="O4" s="7" t="s">
        <v>3</v>
      </c>
    </row>
    <row r="5" spans="1:15" x14ac:dyDescent="0.25">
      <c r="B5" s="7" t="s">
        <v>4</v>
      </c>
      <c r="C5" s="7" t="s">
        <v>5</v>
      </c>
      <c r="F5" s="7" t="s">
        <v>4</v>
      </c>
      <c r="G5" s="7" t="s">
        <v>5</v>
      </c>
      <c r="J5" s="7" t="s">
        <v>4</v>
      </c>
      <c r="K5" s="7" t="s">
        <v>5</v>
      </c>
      <c r="N5" s="7" t="s">
        <v>4</v>
      </c>
      <c r="O5" s="7" t="s">
        <v>5</v>
      </c>
    </row>
    <row r="6" spans="1:15" x14ac:dyDescent="0.25">
      <c r="A6" s="18"/>
      <c r="B6" s="7" t="s">
        <v>6</v>
      </c>
      <c r="C6" s="21">
        <f>G6</f>
        <v>44560</v>
      </c>
      <c r="E6" s="18"/>
      <c r="F6" s="7" t="s">
        <v>6</v>
      </c>
      <c r="G6" s="21">
        <f>K6</f>
        <v>44560</v>
      </c>
      <c r="I6" s="18"/>
      <c r="J6" s="7" t="s">
        <v>6</v>
      </c>
      <c r="K6" s="21">
        <f>O6</f>
        <v>44560</v>
      </c>
      <c r="N6" s="7" t="s">
        <v>6</v>
      </c>
      <c r="O6" s="21">
        <v>44560</v>
      </c>
    </row>
    <row r="7" spans="1:15" x14ac:dyDescent="0.25">
      <c r="B7" s="7" t="s">
        <v>125</v>
      </c>
      <c r="C7" s="7" t="s">
        <v>134</v>
      </c>
      <c r="F7" s="7" t="s">
        <v>125</v>
      </c>
      <c r="G7" s="7" t="s">
        <v>126</v>
      </c>
      <c r="J7" s="7" t="s">
        <v>125</v>
      </c>
      <c r="K7" s="7" t="s">
        <v>130</v>
      </c>
    </row>
    <row r="8" spans="1:15" ht="54" x14ac:dyDescent="0.25">
      <c r="A8" s="22">
        <v>44560</v>
      </c>
      <c r="B8" s="1" t="s">
        <v>7</v>
      </c>
      <c r="C8" s="1" t="s">
        <v>5</v>
      </c>
      <c r="E8" s="22">
        <f>A8</f>
        <v>44560</v>
      </c>
      <c r="F8" s="1" t="s">
        <v>7</v>
      </c>
      <c r="G8" s="1" t="s">
        <v>5</v>
      </c>
      <c r="I8" s="22">
        <f>A8</f>
        <v>44560</v>
      </c>
      <c r="J8" s="1" t="s">
        <v>7</v>
      </c>
      <c r="K8" s="1" t="s">
        <v>5</v>
      </c>
      <c r="M8" s="22">
        <f>I8</f>
        <v>44560</v>
      </c>
      <c r="N8" s="1" t="s">
        <v>7</v>
      </c>
      <c r="O8" s="1" t="s">
        <v>5</v>
      </c>
    </row>
    <row r="9" spans="1:15" x14ac:dyDescent="0.25">
      <c r="A9" s="1" t="s">
        <v>8</v>
      </c>
      <c r="B9" s="1" t="s">
        <v>5</v>
      </c>
      <c r="C9" s="1" t="s">
        <v>5</v>
      </c>
      <c r="E9" s="1" t="s">
        <v>8</v>
      </c>
      <c r="F9" s="1" t="s">
        <v>5</v>
      </c>
      <c r="G9" s="1" t="s">
        <v>5</v>
      </c>
      <c r="I9" s="1" t="s">
        <v>8</v>
      </c>
      <c r="J9" s="1" t="s">
        <v>5</v>
      </c>
      <c r="K9" s="1" t="s">
        <v>5</v>
      </c>
      <c r="M9" s="1" t="s">
        <v>8</v>
      </c>
      <c r="N9" s="1" t="s">
        <v>5</v>
      </c>
      <c r="O9" s="1" t="s">
        <v>5</v>
      </c>
    </row>
    <row r="10" spans="1:15" ht="22.5" x14ac:dyDescent="0.25">
      <c r="A10" s="9" t="s">
        <v>5</v>
      </c>
      <c r="B10" s="9" t="s">
        <v>9</v>
      </c>
      <c r="C10" s="9" t="s">
        <v>10</v>
      </c>
      <c r="E10" s="9" t="s">
        <v>5</v>
      </c>
      <c r="F10" s="9" t="s">
        <v>9</v>
      </c>
      <c r="G10" s="9" t="s">
        <v>10</v>
      </c>
      <c r="I10" s="9" t="s">
        <v>5</v>
      </c>
      <c r="J10" s="9" t="s">
        <v>9</v>
      </c>
      <c r="K10" s="9" t="s">
        <v>10</v>
      </c>
      <c r="M10" s="2" t="s">
        <v>5</v>
      </c>
      <c r="N10" s="2" t="s">
        <v>9</v>
      </c>
      <c r="O10" s="2" t="s">
        <v>10</v>
      </c>
    </row>
    <row r="11" spans="1:15" ht="33" x14ac:dyDescent="0.25">
      <c r="A11" s="10">
        <v>0</v>
      </c>
      <c r="B11" s="11" t="s">
        <v>11</v>
      </c>
      <c r="C11" s="11" t="s">
        <v>5</v>
      </c>
      <c r="E11" s="10">
        <v>0.74</v>
      </c>
      <c r="F11" s="11" t="s">
        <v>11</v>
      </c>
      <c r="G11" s="11" t="s">
        <v>5</v>
      </c>
      <c r="I11" s="10">
        <v>5.032</v>
      </c>
      <c r="J11" s="11" t="s">
        <v>11</v>
      </c>
      <c r="K11" s="11" t="s">
        <v>5</v>
      </c>
      <c r="M11" s="4">
        <f>E11+I11+A11</f>
        <v>5.7720000000000002</v>
      </c>
      <c r="N11" s="3" t="s">
        <v>11</v>
      </c>
      <c r="O11" s="3" t="s">
        <v>5</v>
      </c>
    </row>
    <row r="12" spans="1:15" ht="33" x14ac:dyDescent="0.25">
      <c r="A12" s="10">
        <f>19.69+0.03</f>
        <v>19.720000000000002</v>
      </c>
      <c r="B12" s="11" t="s">
        <v>12</v>
      </c>
      <c r="C12" s="11" t="s">
        <v>5</v>
      </c>
      <c r="E12" s="10">
        <f>13.78-0.02</f>
        <v>13.76</v>
      </c>
      <c r="F12" s="11" t="s">
        <v>12</v>
      </c>
      <c r="G12" s="11" t="s">
        <v>5</v>
      </c>
      <c r="I12" s="10">
        <f>484.97+0.07</f>
        <v>485.04</v>
      </c>
      <c r="J12" s="11" t="s">
        <v>12</v>
      </c>
      <c r="K12" s="11" t="s">
        <v>5</v>
      </c>
      <c r="M12" s="4">
        <f>E12+I12+A12</f>
        <v>518.52</v>
      </c>
      <c r="N12" s="3" t="s">
        <v>12</v>
      </c>
      <c r="O12" s="3" t="s">
        <v>5</v>
      </c>
    </row>
    <row r="13" spans="1:15" x14ac:dyDescent="0.25">
      <c r="A13" s="26"/>
      <c r="B13" s="12"/>
      <c r="C13" s="12" t="s">
        <v>5</v>
      </c>
      <c r="E13" s="26"/>
      <c r="F13" s="12"/>
      <c r="G13" s="12" t="s">
        <v>5</v>
      </c>
      <c r="I13" s="26"/>
      <c r="J13" s="12"/>
      <c r="K13" s="12" t="s">
        <v>5</v>
      </c>
      <c r="M13" s="5" t="s">
        <v>5</v>
      </c>
      <c r="N13" s="5" t="s">
        <v>5</v>
      </c>
      <c r="O13" s="5" t="s">
        <v>5</v>
      </c>
    </row>
    <row r="14" spans="1:15" ht="22.5" x14ac:dyDescent="0.25">
      <c r="A14" s="9" t="s">
        <v>5</v>
      </c>
      <c r="B14" s="9" t="s">
        <v>13</v>
      </c>
      <c r="C14" s="9" t="s">
        <v>14</v>
      </c>
      <c r="E14" s="9" t="s">
        <v>5</v>
      </c>
      <c r="F14" s="9" t="s">
        <v>13</v>
      </c>
      <c r="G14" s="9" t="s">
        <v>14</v>
      </c>
      <c r="I14" s="9" t="s">
        <v>5</v>
      </c>
      <c r="J14" s="9" t="s">
        <v>13</v>
      </c>
      <c r="K14" s="9" t="s">
        <v>14</v>
      </c>
      <c r="M14" s="2" t="s">
        <v>5</v>
      </c>
      <c r="N14" s="2" t="s">
        <v>13</v>
      </c>
      <c r="O14" s="2" t="s">
        <v>14</v>
      </c>
    </row>
    <row r="15" spans="1:15" ht="33" x14ac:dyDescent="0.25">
      <c r="A15" s="10">
        <v>0</v>
      </c>
      <c r="B15" s="11" t="s">
        <v>15</v>
      </c>
      <c r="C15" s="11" t="s">
        <v>5</v>
      </c>
      <c r="E15" s="10">
        <v>0</v>
      </c>
      <c r="F15" s="11" t="s">
        <v>15</v>
      </c>
      <c r="G15" s="11" t="s">
        <v>5</v>
      </c>
      <c r="I15" s="10">
        <v>0</v>
      </c>
      <c r="J15" s="11" t="s">
        <v>15</v>
      </c>
      <c r="K15" s="11" t="s">
        <v>5</v>
      </c>
      <c r="M15" s="4">
        <f>E15+I15+A15</f>
        <v>0</v>
      </c>
      <c r="N15" s="3" t="s">
        <v>15</v>
      </c>
      <c r="O15" s="3" t="s">
        <v>5</v>
      </c>
    </row>
    <row r="16" spans="1:15" ht="33" x14ac:dyDescent="0.25">
      <c r="A16" s="10">
        <v>3.5999999999999999E-3</v>
      </c>
      <c r="B16" s="11" t="s">
        <v>16</v>
      </c>
      <c r="C16" s="11" t="s">
        <v>5</v>
      </c>
      <c r="E16" s="10">
        <v>0</v>
      </c>
      <c r="F16" s="11" t="s">
        <v>16</v>
      </c>
      <c r="G16" s="11" t="s">
        <v>5</v>
      </c>
      <c r="I16" s="10">
        <v>0</v>
      </c>
      <c r="J16" s="11" t="s">
        <v>16</v>
      </c>
      <c r="K16" s="11" t="s">
        <v>5</v>
      </c>
      <c r="M16" s="4">
        <f>E16+I16+A16</f>
        <v>3.5999999999999999E-3</v>
      </c>
      <c r="N16" s="3" t="s">
        <v>16</v>
      </c>
      <c r="O16" s="3" t="s">
        <v>5</v>
      </c>
    </row>
    <row r="17" spans="1:17" x14ac:dyDescent="0.25">
      <c r="A17" s="12" t="s">
        <v>5</v>
      </c>
      <c r="B17" s="12" t="s">
        <v>5</v>
      </c>
      <c r="C17" s="12" t="s">
        <v>5</v>
      </c>
      <c r="E17" s="12" t="s">
        <v>5</v>
      </c>
      <c r="F17" s="12" t="s">
        <v>5</v>
      </c>
      <c r="G17" s="12" t="s">
        <v>5</v>
      </c>
      <c r="I17" s="12" t="s">
        <v>5</v>
      </c>
      <c r="J17" s="12" t="s">
        <v>5</v>
      </c>
      <c r="K17" s="12" t="s">
        <v>5</v>
      </c>
      <c r="M17" s="5" t="s">
        <v>5</v>
      </c>
      <c r="N17" s="5" t="s">
        <v>5</v>
      </c>
      <c r="O17" s="5" t="s">
        <v>5</v>
      </c>
    </row>
    <row r="18" spans="1:17" ht="22.5" x14ac:dyDescent="0.25">
      <c r="A18" s="9" t="s">
        <v>5</v>
      </c>
      <c r="B18" s="9" t="s">
        <v>17</v>
      </c>
      <c r="C18" s="9" t="s">
        <v>18</v>
      </c>
      <c r="E18" s="9" t="s">
        <v>5</v>
      </c>
      <c r="F18" s="9" t="s">
        <v>17</v>
      </c>
      <c r="G18" s="9" t="s">
        <v>18</v>
      </c>
      <c r="I18" s="9" t="s">
        <v>5</v>
      </c>
      <c r="J18" s="9" t="s">
        <v>17</v>
      </c>
      <c r="K18" s="9" t="s">
        <v>18</v>
      </c>
      <c r="M18" s="2" t="s">
        <v>5</v>
      </c>
      <c r="N18" s="2" t="s">
        <v>17</v>
      </c>
      <c r="O18" s="2" t="s">
        <v>18</v>
      </c>
    </row>
    <row r="19" spans="1:17" ht="43.5" x14ac:dyDescent="0.25">
      <c r="A19" s="11" t="s">
        <v>5</v>
      </c>
      <c r="B19" s="11" t="s">
        <v>19</v>
      </c>
      <c r="C19" s="11" t="s">
        <v>5</v>
      </c>
      <c r="E19" s="11" t="s">
        <v>5</v>
      </c>
      <c r="F19" s="11" t="s">
        <v>19</v>
      </c>
      <c r="G19" s="11" t="s">
        <v>5</v>
      </c>
      <c r="I19" s="11" t="s">
        <v>5</v>
      </c>
      <c r="J19" s="11" t="s">
        <v>19</v>
      </c>
      <c r="K19" s="11" t="s">
        <v>5</v>
      </c>
      <c r="M19" s="3" t="s">
        <v>5</v>
      </c>
      <c r="N19" s="3" t="s">
        <v>19</v>
      </c>
      <c r="O19" s="3" t="s">
        <v>5</v>
      </c>
    </row>
    <row r="20" spans="1:17" ht="22.5" x14ac:dyDescent="0.25">
      <c r="A20" s="10">
        <v>0</v>
      </c>
      <c r="B20" s="11" t="s">
        <v>20</v>
      </c>
      <c r="C20" s="11" t="s">
        <v>5</v>
      </c>
      <c r="E20" s="10">
        <v>0</v>
      </c>
      <c r="F20" s="11" t="s">
        <v>20</v>
      </c>
      <c r="G20" s="11" t="s">
        <v>5</v>
      </c>
      <c r="I20" s="10">
        <v>0</v>
      </c>
      <c r="J20" s="11" t="s">
        <v>20</v>
      </c>
      <c r="K20" s="11" t="s">
        <v>5</v>
      </c>
      <c r="M20" s="4">
        <f>E20+I20+A20</f>
        <v>0</v>
      </c>
      <c r="N20" s="3" t="s">
        <v>20</v>
      </c>
      <c r="O20" s="3" t="s">
        <v>5</v>
      </c>
    </row>
    <row r="21" spans="1:17" ht="33" x14ac:dyDescent="0.25">
      <c r="A21" s="10">
        <v>0</v>
      </c>
      <c r="B21" s="11" t="s">
        <v>21</v>
      </c>
      <c r="C21" s="11" t="s">
        <v>5</v>
      </c>
      <c r="E21" s="10">
        <v>0</v>
      </c>
      <c r="F21" s="11" t="s">
        <v>21</v>
      </c>
      <c r="G21" s="11" t="s">
        <v>5</v>
      </c>
      <c r="I21" s="10">
        <v>0</v>
      </c>
      <c r="J21" s="11" t="s">
        <v>21</v>
      </c>
      <c r="K21" s="11" t="s">
        <v>5</v>
      </c>
      <c r="M21" s="4">
        <f>E21+I21+A21</f>
        <v>0</v>
      </c>
      <c r="N21" s="3" t="s">
        <v>21</v>
      </c>
      <c r="O21" s="3" t="s">
        <v>5</v>
      </c>
    </row>
    <row r="22" spans="1:17" ht="33" x14ac:dyDescent="0.25">
      <c r="A22" s="10">
        <v>0</v>
      </c>
      <c r="B22" s="11" t="s">
        <v>22</v>
      </c>
      <c r="C22" s="11" t="s">
        <v>5</v>
      </c>
      <c r="E22" s="10">
        <v>0</v>
      </c>
      <c r="F22" s="11" t="s">
        <v>22</v>
      </c>
      <c r="G22" s="11" t="s">
        <v>5</v>
      </c>
      <c r="I22" s="10">
        <v>0</v>
      </c>
      <c r="J22" s="11" t="s">
        <v>22</v>
      </c>
      <c r="K22" s="11" t="s">
        <v>5</v>
      </c>
      <c r="M22" s="4">
        <f>E22+I22+A22</f>
        <v>0</v>
      </c>
      <c r="N22" s="3" t="s">
        <v>22</v>
      </c>
      <c r="O22" s="3" t="s">
        <v>5</v>
      </c>
    </row>
    <row r="23" spans="1:17" x14ac:dyDescent="0.25">
      <c r="A23" s="12" t="s">
        <v>5</v>
      </c>
      <c r="B23" s="12" t="s">
        <v>5</v>
      </c>
      <c r="C23" s="12" t="s">
        <v>5</v>
      </c>
      <c r="E23" s="12" t="s">
        <v>5</v>
      </c>
      <c r="F23" s="12" t="s">
        <v>5</v>
      </c>
      <c r="G23" s="12" t="s">
        <v>5</v>
      </c>
      <c r="I23" s="12" t="s">
        <v>5</v>
      </c>
      <c r="J23" s="12" t="s">
        <v>5</v>
      </c>
      <c r="K23" s="12" t="s">
        <v>5</v>
      </c>
      <c r="M23" s="5" t="s">
        <v>5</v>
      </c>
      <c r="N23" s="5" t="s">
        <v>5</v>
      </c>
      <c r="O23" s="5" t="s">
        <v>5</v>
      </c>
    </row>
    <row r="24" spans="1:17" ht="22.5" x14ac:dyDescent="0.25">
      <c r="A24" s="9" t="s">
        <v>5</v>
      </c>
      <c r="B24" s="9" t="s">
        <v>23</v>
      </c>
      <c r="C24" s="9" t="s">
        <v>24</v>
      </c>
      <c r="E24" s="9" t="s">
        <v>5</v>
      </c>
      <c r="F24" s="9" t="s">
        <v>23</v>
      </c>
      <c r="G24" s="9" t="s">
        <v>24</v>
      </c>
      <c r="I24" s="9" t="s">
        <v>5</v>
      </c>
      <c r="J24" s="9" t="s">
        <v>23</v>
      </c>
      <c r="K24" s="9" t="s">
        <v>24</v>
      </c>
      <c r="M24" s="2" t="s">
        <v>5</v>
      </c>
      <c r="N24" s="2" t="s">
        <v>23</v>
      </c>
      <c r="O24" s="2" t="s">
        <v>24</v>
      </c>
    </row>
    <row r="25" spans="1:17" ht="43.5" x14ac:dyDescent="0.25">
      <c r="A25" s="10">
        <v>0.5</v>
      </c>
      <c r="B25" s="11" t="s">
        <v>25</v>
      </c>
      <c r="C25" s="11" t="s">
        <v>5</v>
      </c>
      <c r="E25" s="10">
        <v>0.73</v>
      </c>
      <c r="F25" s="11" t="s">
        <v>25</v>
      </c>
      <c r="G25" s="11" t="s">
        <v>5</v>
      </c>
      <c r="I25" s="10">
        <v>937.82500000000005</v>
      </c>
      <c r="J25" s="11" t="s">
        <v>25</v>
      </c>
      <c r="K25" s="11" t="s">
        <v>5</v>
      </c>
      <c r="M25" s="4">
        <f t="shared" ref="M25:M33" si="0">E25+I25+A25</f>
        <v>939.05500000000006</v>
      </c>
      <c r="N25" s="3" t="s">
        <v>25</v>
      </c>
      <c r="O25" s="3" t="s">
        <v>5</v>
      </c>
    </row>
    <row r="26" spans="1:17" ht="43.5" x14ac:dyDescent="0.25">
      <c r="A26" s="10">
        <v>0</v>
      </c>
      <c r="B26" s="11" t="s">
        <v>26</v>
      </c>
      <c r="C26" s="11" t="s">
        <v>5</v>
      </c>
      <c r="E26" s="10">
        <v>0</v>
      </c>
      <c r="F26" s="11" t="s">
        <v>26</v>
      </c>
      <c r="G26" s="11" t="s">
        <v>5</v>
      </c>
      <c r="I26" s="10">
        <v>846.60699999999997</v>
      </c>
      <c r="J26" s="11" t="s">
        <v>26</v>
      </c>
      <c r="K26" s="11" t="s">
        <v>5</v>
      </c>
      <c r="M26" s="4">
        <f t="shared" si="0"/>
        <v>846.60699999999997</v>
      </c>
      <c r="N26" s="3" t="s">
        <v>26</v>
      </c>
      <c r="O26" s="3" t="s">
        <v>5</v>
      </c>
    </row>
    <row r="27" spans="1:17" ht="43.5" x14ac:dyDescent="0.25">
      <c r="A27" s="10">
        <v>0</v>
      </c>
      <c r="B27" s="11" t="s">
        <v>27</v>
      </c>
      <c r="C27" s="11" t="s">
        <v>5</v>
      </c>
      <c r="E27" s="10">
        <v>0</v>
      </c>
      <c r="F27" s="11" t="s">
        <v>27</v>
      </c>
      <c r="G27" s="11" t="s">
        <v>5</v>
      </c>
      <c r="I27" s="10">
        <v>0</v>
      </c>
      <c r="J27" s="11" t="s">
        <v>27</v>
      </c>
      <c r="K27" s="11" t="s">
        <v>5</v>
      </c>
      <c r="M27" s="4">
        <f t="shared" si="0"/>
        <v>0</v>
      </c>
      <c r="N27" s="3" t="s">
        <v>27</v>
      </c>
      <c r="O27" s="3" t="s">
        <v>5</v>
      </c>
    </row>
    <row r="28" spans="1:17" ht="22.5" x14ac:dyDescent="0.25">
      <c r="A28" s="10">
        <v>0</v>
      </c>
      <c r="B28" s="11" t="s">
        <v>28</v>
      </c>
      <c r="C28" s="11" t="s">
        <v>5</v>
      </c>
      <c r="E28" s="10">
        <v>0</v>
      </c>
      <c r="F28" s="11" t="s">
        <v>28</v>
      </c>
      <c r="G28" s="11" t="s">
        <v>5</v>
      </c>
      <c r="I28" s="10">
        <v>0</v>
      </c>
      <c r="J28" s="11" t="s">
        <v>28</v>
      </c>
      <c r="K28" s="11" t="s">
        <v>5</v>
      </c>
      <c r="M28" s="4">
        <f t="shared" si="0"/>
        <v>0</v>
      </c>
      <c r="N28" s="3" t="s">
        <v>28</v>
      </c>
      <c r="O28" s="3" t="s">
        <v>5</v>
      </c>
    </row>
    <row r="29" spans="1:17" ht="33" x14ac:dyDescent="0.25">
      <c r="A29" s="10">
        <v>2.37</v>
      </c>
      <c r="B29" s="11" t="s">
        <v>29</v>
      </c>
      <c r="C29" s="11" t="s">
        <v>5</v>
      </c>
      <c r="E29" s="10">
        <v>3.17</v>
      </c>
      <c r="F29" s="11" t="s">
        <v>29</v>
      </c>
      <c r="G29" s="11" t="s">
        <v>5</v>
      </c>
      <c r="I29" s="10">
        <v>94.19</v>
      </c>
      <c r="J29" s="11" t="s">
        <v>29</v>
      </c>
      <c r="K29" s="11" t="s">
        <v>5</v>
      </c>
      <c r="M29" s="4">
        <f t="shared" si="0"/>
        <v>99.73</v>
      </c>
      <c r="N29" s="3" t="s">
        <v>29</v>
      </c>
      <c r="O29" s="3" t="s">
        <v>5</v>
      </c>
    </row>
    <row r="30" spans="1:17" ht="33" x14ac:dyDescent="0.25">
      <c r="A30" s="10">
        <f>3.471+4.866-0.542+3.53+5.175-0.41</f>
        <v>16.09</v>
      </c>
      <c r="B30" s="11" t="s">
        <v>30</v>
      </c>
      <c r="C30" s="11" t="s">
        <v>5</v>
      </c>
      <c r="E30" s="10">
        <f>3.68+3.777+1.467+3.828</f>
        <v>12.752000000000001</v>
      </c>
      <c r="F30" s="11" t="s">
        <v>30</v>
      </c>
      <c r="G30" s="11" t="s">
        <v>5</v>
      </c>
      <c r="I30" s="10">
        <f>80.116+87.695-5.651+61.302+93.03-4.23</f>
        <v>312.26199999999994</v>
      </c>
      <c r="J30" s="11" t="s">
        <v>30</v>
      </c>
      <c r="K30" s="11" t="s">
        <v>5</v>
      </c>
      <c r="M30" s="4">
        <f t="shared" si="0"/>
        <v>341.10399999999993</v>
      </c>
      <c r="N30" s="3" t="s">
        <v>30</v>
      </c>
      <c r="O30" s="3" t="s">
        <v>5</v>
      </c>
    </row>
    <row r="31" spans="1:17" ht="33" x14ac:dyDescent="0.25">
      <c r="A31" s="10">
        <v>0</v>
      </c>
      <c r="B31" s="11" t="s">
        <v>31</v>
      </c>
      <c r="C31" s="11" t="s">
        <v>5</v>
      </c>
      <c r="E31" s="10">
        <v>0</v>
      </c>
      <c r="F31" s="11" t="s">
        <v>31</v>
      </c>
      <c r="G31" s="11" t="s">
        <v>5</v>
      </c>
      <c r="I31" s="10">
        <v>0</v>
      </c>
      <c r="J31" s="11" t="s">
        <v>31</v>
      </c>
      <c r="K31" s="11" t="s">
        <v>5</v>
      </c>
      <c r="M31" s="4">
        <f t="shared" si="0"/>
        <v>0</v>
      </c>
      <c r="N31" s="3" t="s">
        <v>31</v>
      </c>
      <c r="O31" s="3" t="s">
        <v>5</v>
      </c>
      <c r="Q31" s="16"/>
    </row>
    <row r="32" spans="1:17" ht="33" x14ac:dyDescent="0.25">
      <c r="A32" s="10">
        <v>0</v>
      </c>
      <c r="B32" s="11" t="s">
        <v>32</v>
      </c>
      <c r="C32" s="11" t="s">
        <v>5</v>
      </c>
      <c r="E32" s="10">
        <v>0</v>
      </c>
      <c r="F32" s="11" t="s">
        <v>32</v>
      </c>
      <c r="G32" s="11" t="s">
        <v>5</v>
      </c>
      <c r="I32" s="10">
        <f>33.03+39.6+27.51+37.597</f>
        <v>137.73699999999999</v>
      </c>
      <c r="J32" s="11" t="s">
        <v>32</v>
      </c>
      <c r="K32" s="11" t="s">
        <v>5</v>
      </c>
      <c r="M32" s="4">
        <f t="shared" si="0"/>
        <v>137.73699999999999</v>
      </c>
      <c r="N32" s="3" t="s">
        <v>32</v>
      </c>
      <c r="O32" s="3" t="s">
        <v>5</v>
      </c>
    </row>
    <row r="33" spans="1:15" x14ac:dyDescent="0.25">
      <c r="A33" s="10">
        <v>0</v>
      </c>
      <c r="B33" s="11" t="s">
        <v>33</v>
      </c>
      <c r="C33" s="11" t="s">
        <v>5</v>
      </c>
      <c r="E33" s="10">
        <v>0</v>
      </c>
      <c r="F33" s="11" t="s">
        <v>33</v>
      </c>
      <c r="G33" s="11" t="s">
        <v>5</v>
      </c>
      <c r="I33" s="10">
        <v>0</v>
      </c>
      <c r="J33" s="11" t="s">
        <v>33</v>
      </c>
      <c r="K33" s="11" t="s">
        <v>5</v>
      </c>
      <c r="M33" s="4">
        <f t="shared" si="0"/>
        <v>0</v>
      </c>
      <c r="N33" s="3" t="s">
        <v>33</v>
      </c>
      <c r="O33" s="3" t="s">
        <v>5</v>
      </c>
    </row>
    <row r="34" spans="1:15" x14ac:dyDescent="0.25">
      <c r="A34" s="12" t="s">
        <v>5</v>
      </c>
      <c r="B34" s="12" t="s">
        <v>5</v>
      </c>
      <c r="C34" s="12" t="s">
        <v>5</v>
      </c>
      <c r="E34" s="12" t="s">
        <v>5</v>
      </c>
      <c r="F34" s="12" t="s">
        <v>5</v>
      </c>
      <c r="G34" s="12" t="s">
        <v>5</v>
      </c>
      <c r="I34" s="12" t="s">
        <v>5</v>
      </c>
      <c r="J34" s="12" t="s">
        <v>5</v>
      </c>
      <c r="K34" s="12" t="s">
        <v>5</v>
      </c>
      <c r="M34" s="5" t="s">
        <v>5</v>
      </c>
      <c r="N34" s="5" t="s">
        <v>5</v>
      </c>
      <c r="O34" s="5" t="s">
        <v>5</v>
      </c>
    </row>
    <row r="35" spans="1:15" x14ac:dyDescent="0.25">
      <c r="A35" s="9" t="s">
        <v>5</v>
      </c>
      <c r="B35" s="9" t="s">
        <v>34</v>
      </c>
      <c r="C35" s="9" t="s">
        <v>35</v>
      </c>
      <c r="E35" s="9" t="s">
        <v>5</v>
      </c>
      <c r="F35" s="9" t="s">
        <v>34</v>
      </c>
      <c r="G35" s="9" t="s">
        <v>35</v>
      </c>
      <c r="I35" s="9" t="s">
        <v>5</v>
      </c>
      <c r="J35" s="9" t="s">
        <v>34</v>
      </c>
      <c r="K35" s="9" t="s">
        <v>35</v>
      </c>
      <c r="M35" s="2" t="s">
        <v>5</v>
      </c>
      <c r="N35" s="2" t="s">
        <v>34</v>
      </c>
      <c r="O35" s="2" t="s">
        <v>35</v>
      </c>
    </row>
    <row r="36" spans="1:15" ht="22.5" x14ac:dyDescent="0.25">
      <c r="A36" s="10">
        <v>0</v>
      </c>
      <c r="B36" s="11" t="s">
        <v>36</v>
      </c>
      <c r="C36" s="11" t="s">
        <v>5</v>
      </c>
      <c r="E36" s="10">
        <v>0</v>
      </c>
      <c r="F36" s="11" t="s">
        <v>36</v>
      </c>
      <c r="G36" s="11" t="s">
        <v>5</v>
      </c>
      <c r="I36" s="10">
        <v>0</v>
      </c>
      <c r="J36" s="11" t="s">
        <v>36</v>
      </c>
      <c r="K36" s="11" t="s">
        <v>5</v>
      </c>
      <c r="M36" s="4">
        <v>0</v>
      </c>
      <c r="N36" s="3" t="s">
        <v>36</v>
      </c>
      <c r="O36" s="3" t="s">
        <v>5</v>
      </c>
    </row>
    <row r="37" spans="1:15" ht="22.5" x14ac:dyDescent="0.25">
      <c r="A37" s="10">
        <v>0</v>
      </c>
      <c r="B37" s="11" t="s">
        <v>37</v>
      </c>
      <c r="C37" s="11" t="s">
        <v>5</v>
      </c>
      <c r="E37" s="10">
        <v>0</v>
      </c>
      <c r="F37" s="11" t="s">
        <v>37</v>
      </c>
      <c r="G37" s="11" t="s">
        <v>5</v>
      </c>
      <c r="I37" s="10">
        <v>0</v>
      </c>
      <c r="J37" s="11" t="s">
        <v>37</v>
      </c>
      <c r="K37" s="11" t="s">
        <v>5</v>
      </c>
      <c r="M37" s="4">
        <v>0</v>
      </c>
      <c r="N37" s="3" t="s">
        <v>37</v>
      </c>
      <c r="O37" s="3" t="s">
        <v>5</v>
      </c>
    </row>
    <row r="38" spans="1:15" x14ac:dyDescent="0.25">
      <c r="A38" s="12" t="s">
        <v>5</v>
      </c>
      <c r="B38" s="12" t="s">
        <v>5</v>
      </c>
      <c r="C38" s="12" t="s">
        <v>5</v>
      </c>
      <c r="E38" s="12" t="s">
        <v>5</v>
      </c>
      <c r="F38" s="12" t="s">
        <v>5</v>
      </c>
      <c r="G38" s="12" t="s">
        <v>5</v>
      </c>
      <c r="I38" s="12" t="s">
        <v>5</v>
      </c>
      <c r="J38" s="12" t="s">
        <v>5</v>
      </c>
      <c r="K38" s="12" t="s">
        <v>5</v>
      </c>
      <c r="M38" s="5" t="s">
        <v>5</v>
      </c>
      <c r="N38" s="5" t="s">
        <v>5</v>
      </c>
      <c r="O38" s="5" t="s">
        <v>5</v>
      </c>
    </row>
    <row r="39" spans="1:15" x14ac:dyDescent="0.25">
      <c r="A39" s="13">
        <f>SUM(A11:A37)</f>
        <v>38.683599999999998</v>
      </c>
      <c r="B39" s="9" t="s">
        <v>38</v>
      </c>
      <c r="C39" s="9" t="s">
        <v>39</v>
      </c>
      <c r="E39" s="13">
        <f>SUM(E11:E37)</f>
        <v>31.152000000000001</v>
      </c>
      <c r="F39" s="9" t="s">
        <v>38</v>
      </c>
      <c r="G39" s="9" t="s">
        <v>39</v>
      </c>
      <c r="I39" s="13">
        <f>SUM(I11:I37)</f>
        <v>2818.6930000000002</v>
      </c>
      <c r="J39" s="9" t="s">
        <v>38</v>
      </c>
      <c r="K39" s="9" t="s">
        <v>39</v>
      </c>
      <c r="M39" s="13">
        <f>E39+I39+A39</f>
        <v>2888.5286000000001</v>
      </c>
      <c r="N39" s="2" t="s">
        <v>38</v>
      </c>
      <c r="O39" s="2" t="s">
        <v>39</v>
      </c>
    </row>
    <row r="40" spans="1:15" x14ac:dyDescent="0.25">
      <c r="A40" s="12" t="s">
        <v>5</v>
      </c>
      <c r="B40" s="12" t="s">
        <v>5</v>
      </c>
      <c r="C40" s="12" t="s">
        <v>5</v>
      </c>
      <c r="E40" s="12" t="s">
        <v>5</v>
      </c>
      <c r="F40" s="12" t="s">
        <v>5</v>
      </c>
      <c r="G40" s="12" t="s">
        <v>5</v>
      </c>
      <c r="I40" s="12" t="s">
        <v>5</v>
      </c>
      <c r="J40" s="12" t="s">
        <v>5</v>
      </c>
      <c r="K40" s="12" t="s">
        <v>5</v>
      </c>
      <c r="M40" s="5" t="s">
        <v>5</v>
      </c>
      <c r="N40" s="5" t="s">
        <v>5</v>
      </c>
      <c r="O40" s="5" t="s">
        <v>5</v>
      </c>
    </row>
    <row r="41" spans="1:15" x14ac:dyDescent="0.25">
      <c r="A41" s="9" t="s">
        <v>5</v>
      </c>
      <c r="B41" s="9" t="s">
        <v>40</v>
      </c>
      <c r="C41" s="9" t="s">
        <v>41</v>
      </c>
      <c r="E41" s="9" t="s">
        <v>5</v>
      </c>
      <c r="F41" s="9" t="s">
        <v>40</v>
      </c>
      <c r="G41" s="9" t="s">
        <v>41</v>
      </c>
      <c r="I41" s="9" t="s">
        <v>5</v>
      </c>
      <c r="J41" s="9" t="s">
        <v>40</v>
      </c>
      <c r="K41" s="9" t="s">
        <v>41</v>
      </c>
      <c r="M41" s="2" t="s">
        <v>5</v>
      </c>
      <c r="N41" s="2" t="s">
        <v>40</v>
      </c>
      <c r="O41" s="2" t="s">
        <v>41</v>
      </c>
    </row>
    <row r="42" spans="1:15" ht="22.5" x14ac:dyDescent="0.25">
      <c r="A42" s="11" t="s">
        <v>5</v>
      </c>
      <c r="B42" s="11" t="s">
        <v>42</v>
      </c>
      <c r="C42" s="11" t="s">
        <v>5</v>
      </c>
      <c r="E42" s="11" t="s">
        <v>5</v>
      </c>
      <c r="F42" s="11" t="s">
        <v>42</v>
      </c>
      <c r="G42" s="11" t="s">
        <v>5</v>
      </c>
      <c r="I42" s="11" t="s">
        <v>5</v>
      </c>
      <c r="J42" s="11" t="s">
        <v>42</v>
      </c>
      <c r="K42" s="11" t="s">
        <v>5</v>
      </c>
      <c r="M42" s="3" t="s">
        <v>5</v>
      </c>
      <c r="N42" s="3" t="s">
        <v>42</v>
      </c>
      <c r="O42" s="3" t="s">
        <v>5</v>
      </c>
    </row>
    <row r="43" spans="1:15" ht="43.5" x14ac:dyDescent="0.25">
      <c r="A43" s="10">
        <v>0.08</v>
      </c>
      <c r="B43" s="11" t="s">
        <v>43</v>
      </c>
      <c r="C43" s="11" t="s">
        <v>5</v>
      </c>
      <c r="E43" s="10">
        <v>0.03</v>
      </c>
      <c r="F43" s="11" t="s">
        <v>43</v>
      </c>
      <c r="G43" s="11" t="s">
        <v>5</v>
      </c>
      <c r="I43" s="10">
        <v>0.23</v>
      </c>
      <c r="J43" s="11" t="s">
        <v>43</v>
      </c>
      <c r="K43" s="11" t="s">
        <v>5</v>
      </c>
      <c r="M43" s="4">
        <v>0.21</v>
      </c>
      <c r="N43" s="3" t="s">
        <v>43</v>
      </c>
      <c r="O43" s="3" t="s">
        <v>5</v>
      </c>
    </row>
    <row r="44" spans="1:15" ht="22.5" x14ac:dyDescent="0.25">
      <c r="A44" s="11" t="s">
        <v>5</v>
      </c>
      <c r="B44" s="11" t="s">
        <v>44</v>
      </c>
      <c r="C44" s="11" t="s">
        <v>5</v>
      </c>
      <c r="E44" s="11" t="s">
        <v>5</v>
      </c>
      <c r="F44" s="11" t="s">
        <v>44</v>
      </c>
      <c r="G44" s="11" t="s">
        <v>5</v>
      </c>
      <c r="I44" s="11" t="s">
        <v>5</v>
      </c>
      <c r="J44" s="11" t="s">
        <v>44</v>
      </c>
      <c r="K44" s="11" t="s">
        <v>5</v>
      </c>
      <c r="M44" s="3" t="s">
        <v>5</v>
      </c>
      <c r="N44" s="3" t="s">
        <v>44</v>
      </c>
      <c r="O44" s="3" t="s">
        <v>5</v>
      </c>
    </row>
    <row r="45" spans="1:15" ht="22.5" x14ac:dyDescent="0.25">
      <c r="A45" s="10">
        <v>0.14000000000000001</v>
      </c>
      <c r="B45" s="11" t="s">
        <v>45</v>
      </c>
      <c r="C45" s="11" t="s">
        <v>5</v>
      </c>
      <c r="E45" s="10">
        <v>0.06</v>
      </c>
      <c r="F45" s="11" t="s">
        <v>45</v>
      </c>
      <c r="G45" s="11" t="s">
        <v>5</v>
      </c>
      <c r="I45" s="10">
        <v>0.27</v>
      </c>
      <c r="J45" s="11" t="s">
        <v>45</v>
      </c>
      <c r="K45" s="11" t="s">
        <v>5</v>
      </c>
      <c r="M45" s="4">
        <v>0.26</v>
      </c>
      <c r="N45" s="3" t="s">
        <v>45</v>
      </c>
      <c r="O45" s="3" t="s">
        <v>5</v>
      </c>
    </row>
    <row r="46" spans="1:15" x14ac:dyDescent="0.25">
      <c r="A46" s="12" t="s">
        <v>5</v>
      </c>
      <c r="B46" s="12" t="s">
        <v>5</v>
      </c>
      <c r="C46" s="12" t="s">
        <v>5</v>
      </c>
      <c r="E46" s="12" t="s">
        <v>5</v>
      </c>
      <c r="F46" s="12" t="s">
        <v>5</v>
      </c>
      <c r="G46" s="12" t="s">
        <v>5</v>
      </c>
      <c r="I46" s="12" t="s">
        <v>5</v>
      </c>
      <c r="J46" s="12" t="s">
        <v>5</v>
      </c>
      <c r="K46" s="12" t="s">
        <v>5</v>
      </c>
      <c r="M46" s="5" t="s">
        <v>5</v>
      </c>
      <c r="N46" s="5" t="s">
        <v>5</v>
      </c>
      <c r="O46" s="5" t="s">
        <v>5</v>
      </c>
    </row>
    <row r="47" spans="1:15" ht="22.5" x14ac:dyDescent="0.25">
      <c r="A47" s="13">
        <f>24542597.88/1000+282.14+358.2</f>
        <v>25182.937879999998</v>
      </c>
      <c r="B47" s="9" t="s">
        <v>46</v>
      </c>
      <c r="C47" s="9" t="s">
        <v>5</v>
      </c>
      <c r="E47" s="13">
        <f>50144782.72/1000+678.4+2400.82</f>
        <v>53224.002719999997</v>
      </c>
      <c r="F47" s="9" t="s">
        <v>46</v>
      </c>
      <c r="G47" s="9" t="s">
        <v>5</v>
      </c>
      <c r="I47" s="13">
        <f>769596006.46/1000+187264.55+74479.43+470.06</f>
        <v>1031810.0464600001</v>
      </c>
      <c r="J47" s="9" t="s">
        <v>46</v>
      </c>
      <c r="K47" s="9" t="s">
        <v>5</v>
      </c>
      <c r="M47" s="13">
        <f>E47+I47+A47</f>
        <v>1110216.9870600002</v>
      </c>
      <c r="N47" s="2" t="s">
        <v>46</v>
      </c>
      <c r="O47" s="2" t="s">
        <v>5</v>
      </c>
    </row>
    <row r="49" spans="1:13" x14ac:dyDescent="0.25">
      <c r="A49" s="16"/>
      <c r="E49" s="16"/>
      <c r="I49" s="16"/>
      <c r="M49" s="16"/>
    </row>
    <row r="50" spans="1:13" x14ac:dyDescent="0.25">
      <c r="A50" s="17"/>
      <c r="E50" s="17"/>
      <c r="I50" s="17"/>
      <c r="M50" s="18"/>
    </row>
    <row r="51" spans="1:13" x14ac:dyDescent="0.25">
      <c r="A51" s="19"/>
      <c r="E51" s="19"/>
      <c r="I51" s="19"/>
      <c r="M51" s="19"/>
    </row>
    <row r="52" spans="1:13" x14ac:dyDescent="0.25">
      <c r="A52" s="20"/>
      <c r="E52" s="20"/>
      <c r="I52" s="20"/>
      <c r="M52" s="20"/>
    </row>
    <row r="54" spans="1:13" x14ac:dyDescent="0.25">
      <c r="A54" s="20"/>
      <c r="E54" s="20"/>
      <c r="I54" s="20"/>
      <c r="M54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38"/>
  <sheetViews>
    <sheetView topLeftCell="B1" zoomScale="85" zoomScaleNormal="85" workbookViewId="0">
      <selection activeCell="D14" sqref="D14:D16"/>
    </sheetView>
  </sheetViews>
  <sheetFormatPr defaultRowHeight="15" x14ac:dyDescent="0.25"/>
  <cols>
    <col min="4" max="4" width="14" customWidth="1"/>
    <col min="5" max="5" width="38" customWidth="1"/>
    <col min="6" max="6" width="45" customWidth="1"/>
    <col min="9" max="9" width="32" customWidth="1"/>
    <col min="10" max="10" width="40" customWidth="1"/>
  </cols>
  <sheetData>
    <row r="3" spans="4:10" x14ac:dyDescent="0.25">
      <c r="I3" s="7" t="s">
        <v>0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47</v>
      </c>
      <c r="J5" s="7" t="s">
        <v>5</v>
      </c>
    </row>
    <row r="6" spans="4:10" x14ac:dyDescent="0.25">
      <c r="I6" s="7" t="s">
        <v>6</v>
      </c>
      <c r="J6" s="21">
        <f>'נספח 1 '!C6</f>
        <v>44560</v>
      </c>
    </row>
    <row r="8" spans="4:10" x14ac:dyDescent="0.25">
      <c r="D8" s="22">
        <f>'נספח 1 '!A8</f>
        <v>44560</v>
      </c>
      <c r="E8" s="1" t="s">
        <v>48</v>
      </c>
      <c r="F8" s="1" t="s">
        <v>49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50</v>
      </c>
      <c r="F10" s="2" t="s">
        <v>51</v>
      </c>
    </row>
    <row r="11" spans="4:10" x14ac:dyDescent="0.25">
      <c r="D11" s="3" t="s">
        <v>5</v>
      </c>
      <c r="E11" s="3" t="s">
        <v>5</v>
      </c>
      <c r="F11" s="3" t="s">
        <v>52</v>
      </c>
    </row>
    <row r="12" spans="4:10" x14ac:dyDescent="0.25">
      <c r="D12" s="25">
        <v>5.7729999999999997</v>
      </c>
      <c r="E12" s="12" t="s">
        <v>189</v>
      </c>
      <c r="F12" s="5" t="s">
        <v>5</v>
      </c>
    </row>
    <row r="13" spans="4:10" x14ac:dyDescent="0.25">
      <c r="D13" s="3" t="s">
        <v>5</v>
      </c>
      <c r="E13" s="3" t="s">
        <v>5</v>
      </c>
      <c r="F13" s="3" t="s">
        <v>53</v>
      </c>
    </row>
    <row r="14" spans="4:10" x14ac:dyDescent="0.25">
      <c r="D14" s="25">
        <f>278.152+207.59+0.08</f>
        <v>485.82199999999995</v>
      </c>
      <c r="E14" s="12" t="s">
        <v>136</v>
      </c>
      <c r="F14" s="5" t="s">
        <v>5</v>
      </c>
    </row>
    <row r="15" spans="4:10" x14ac:dyDescent="0.25">
      <c r="D15" s="25">
        <v>28.9</v>
      </c>
      <c r="E15" s="12" t="s">
        <v>188</v>
      </c>
      <c r="F15" s="5"/>
    </row>
    <row r="16" spans="4:10" x14ac:dyDescent="0.25">
      <c r="D16" s="25">
        <v>3.7970000000000002</v>
      </c>
      <c r="E16" s="12" t="s">
        <v>54</v>
      </c>
      <c r="F16" s="5"/>
    </row>
    <row r="17" spans="4:6" x14ac:dyDescent="0.25">
      <c r="D17" s="6">
        <f>SUM(D12:D16)</f>
        <v>524.29200000000003</v>
      </c>
      <c r="E17" s="2" t="s">
        <v>5</v>
      </c>
      <c r="F17" s="2" t="s">
        <v>55</v>
      </c>
    </row>
    <row r="18" spans="4:6" x14ac:dyDescent="0.25">
      <c r="D18" s="5" t="s">
        <v>5</v>
      </c>
      <c r="E18" s="5" t="s">
        <v>5</v>
      </c>
      <c r="F18" s="5" t="s">
        <v>5</v>
      </c>
    </row>
    <row r="19" spans="4:6" x14ac:dyDescent="0.25">
      <c r="D19" s="2" t="s">
        <v>5</v>
      </c>
      <c r="E19" s="2" t="s">
        <v>5</v>
      </c>
      <c r="F19" s="2" t="s">
        <v>56</v>
      </c>
    </row>
    <row r="20" spans="4:6" x14ac:dyDescent="0.25">
      <c r="D20" s="3" t="s">
        <v>5</v>
      </c>
      <c r="E20" s="3" t="s">
        <v>5</v>
      </c>
      <c r="F20" s="3" t="s">
        <v>52</v>
      </c>
    </row>
    <row r="21" spans="4:6" x14ac:dyDescent="0.25">
      <c r="D21" s="3" t="s">
        <v>5</v>
      </c>
      <c r="E21" s="3" t="s">
        <v>5</v>
      </c>
      <c r="F21" s="3" t="s">
        <v>53</v>
      </c>
    </row>
    <row r="22" spans="4:6" x14ac:dyDescent="0.25">
      <c r="D22" s="8"/>
      <c r="E22" s="12"/>
      <c r="F22" s="5" t="s">
        <v>5</v>
      </c>
    </row>
    <row r="23" spans="4:6" x14ac:dyDescent="0.25">
      <c r="D23" s="6">
        <f>D22</f>
        <v>0</v>
      </c>
      <c r="E23" s="2" t="s">
        <v>5</v>
      </c>
      <c r="F23" s="2" t="s">
        <v>57</v>
      </c>
    </row>
    <row r="24" spans="4:6" x14ac:dyDescent="0.25">
      <c r="D24" s="5" t="s">
        <v>5</v>
      </c>
      <c r="E24" s="5" t="s">
        <v>5</v>
      </c>
      <c r="F24" s="5" t="s">
        <v>5</v>
      </c>
    </row>
    <row r="25" spans="4:6" x14ac:dyDescent="0.25">
      <c r="D25" s="2" t="s">
        <v>5</v>
      </c>
      <c r="E25" s="2" t="s">
        <v>58</v>
      </c>
      <c r="F25" s="2" t="s">
        <v>59</v>
      </c>
    </row>
    <row r="26" spans="4:6" x14ac:dyDescent="0.25">
      <c r="D26" s="6">
        <v>0</v>
      </c>
      <c r="E26" s="2" t="s">
        <v>60</v>
      </c>
      <c r="F26" s="2" t="s">
        <v>61</v>
      </c>
    </row>
    <row r="27" spans="4:6" x14ac:dyDescent="0.25">
      <c r="D27" s="5" t="s">
        <v>5</v>
      </c>
      <c r="E27" s="5" t="s">
        <v>5</v>
      </c>
      <c r="F27" s="5" t="s">
        <v>5</v>
      </c>
    </row>
    <row r="28" spans="4:6" x14ac:dyDescent="0.25">
      <c r="D28" s="2" t="s">
        <v>5</v>
      </c>
      <c r="E28" s="2" t="s">
        <v>5</v>
      </c>
      <c r="F28" s="2" t="s">
        <v>62</v>
      </c>
    </row>
    <row r="29" spans="4:6" x14ac:dyDescent="0.25">
      <c r="D29" s="6">
        <v>0</v>
      </c>
      <c r="E29" s="2" t="s">
        <v>5</v>
      </c>
      <c r="F29" s="2" t="s">
        <v>63</v>
      </c>
    </row>
    <row r="30" spans="4:6" x14ac:dyDescent="0.25">
      <c r="D30" s="5" t="s">
        <v>5</v>
      </c>
      <c r="E30" s="5" t="s">
        <v>5</v>
      </c>
      <c r="F30" s="5" t="s">
        <v>5</v>
      </c>
    </row>
    <row r="31" spans="4:6" x14ac:dyDescent="0.25">
      <c r="D31" s="2" t="s">
        <v>5</v>
      </c>
      <c r="E31" s="2" t="s">
        <v>5</v>
      </c>
      <c r="F31" s="2" t="s">
        <v>64</v>
      </c>
    </row>
    <row r="32" spans="4:6" x14ac:dyDescent="0.25">
      <c r="D32" s="6">
        <v>0</v>
      </c>
      <c r="E32" s="2" t="s">
        <v>5</v>
      </c>
      <c r="F32" s="2" t="s">
        <v>65</v>
      </c>
    </row>
    <row r="33" spans="4:6" x14ac:dyDescent="0.25">
      <c r="D33" s="5" t="s">
        <v>5</v>
      </c>
      <c r="E33" s="5" t="s">
        <v>5</v>
      </c>
      <c r="F33" s="5" t="s">
        <v>5</v>
      </c>
    </row>
    <row r="34" spans="4:6" x14ac:dyDescent="0.25">
      <c r="D34" s="2" t="s">
        <v>5</v>
      </c>
      <c r="E34" s="2" t="s">
        <v>5</v>
      </c>
      <c r="F34" s="2" t="s">
        <v>66</v>
      </c>
    </row>
    <row r="35" spans="4:6" x14ac:dyDescent="0.25">
      <c r="D35" s="6">
        <v>0</v>
      </c>
      <c r="E35" s="2" t="s">
        <v>5</v>
      </c>
      <c r="F35" s="2" t="s">
        <v>67</v>
      </c>
    </row>
    <row r="36" spans="4:6" x14ac:dyDescent="0.25">
      <c r="D36" s="5" t="s">
        <v>5</v>
      </c>
      <c r="E36" s="5" t="s">
        <v>5</v>
      </c>
      <c r="F36" s="5" t="s">
        <v>5</v>
      </c>
    </row>
    <row r="37" spans="4:6" x14ac:dyDescent="0.25">
      <c r="D37" s="6">
        <f>D17+D23</f>
        <v>524.29200000000003</v>
      </c>
      <c r="E37" s="2" t="s">
        <v>5</v>
      </c>
      <c r="F37" s="2" t="s">
        <v>68</v>
      </c>
    </row>
    <row r="38" spans="4:6" x14ac:dyDescent="0.25">
      <c r="D38" s="6">
        <f>+'נספח 1 '!M47</f>
        <v>1110216.9870600002</v>
      </c>
      <c r="E38" s="2" t="s">
        <v>5</v>
      </c>
      <c r="F38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132"/>
  <sheetViews>
    <sheetView zoomScaleNormal="100" workbookViewId="0">
      <selection activeCell="D24" sqref="D24"/>
    </sheetView>
  </sheetViews>
  <sheetFormatPr defaultRowHeight="15" x14ac:dyDescent="0.25"/>
  <cols>
    <col min="4" max="4" width="14" customWidth="1"/>
    <col min="5" max="5" width="39" customWidth="1"/>
    <col min="6" max="6" width="40" customWidth="1"/>
  </cols>
  <sheetData>
    <row r="8" spans="4:6" x14ac:dyDescent="0.25">
      <c r="D8" s="22">
        <f>'נספח 1 '!A8</f>
        <v>44560</v>
      </c>
      <c r="E8" s="1" t="s">
        <v>48</v>
      </c>
      <c r="F8" s="1" t="s">
        <v>69</v>
      </c>
    </row>
    <row r="9" spans="4:6" x14ac:dyDescent="0.25">
      <c r="D9" s="1" t="s">
        <v>8</v>
      </c>
      <c r="E9" s="1" t="s">
        <v>5</v>
      </c>
      <c r="F9" s="1" t="s">
        <v>5</v>
      </c>
    </row>
    <row r="10" spans="4:6" x14ac:dyDescent="0.25">
      <c r="D10" s="2" t="s">
        <v>5</v>
      </c>
      <c r="E10" s="2" t="s">
        <v>5</v>
      </c>
      <c r="F10" s="2" t="s">
        <v>70</v>
      </c>
    </row>
    <row r="11" spans="4:6" x14ac:dyDescent="0.25">
      <c r="D11" s="3" t="s">
        <v>5</v>
      </c>
      <c r="E11" s="3" t="s">
        <v>5</v>
      </c>
      <c r="F11" s="11" t="s">
        <v>197</v>
      </c>
    </row>
    <row r="12" spans="4:6" x14ac:dyDescent="0.25">
      <c r="D12" s="23">
        <v>19.821999999999999</v>
      </c>
      <c r="E12" s="24" t="s">
        <v>98</v>
      </c>
      <c r="F12" s="5" t="s">
        <v>5</v>
      </c>
    </row>
    <row r="13" spans="4:6" x14ac:dyDescent="0.25">
      <c r="D13" s="23">
        <v>63.36936</v>
      </c>
      <c r="E13" s="24" t="s">
        <v>194</v>
      </c>
      <c r="F13" s="5" t="s">
        <v>5</v>
      </c>
    </row>
    <row r="14" spans="4:6" x14ac:dyDescent="0.25">
      <c r="D14" s="23">
        <v>13.635141899999999</v>
      </c>
      <c r="E14" s="24" t="s">
        <v>86</v>
      </c>
      <c r="F14" s="5" t="s">
        <v>5</v>
      </c>
    </row>
    <row r="15" spans="4:6" x14ac:dyDescent="0.25">
      <c r="D15" s="23">
        <f>75.7252</f>
        <v>75.725200000000001</v>
      </c>
      <c r="E15" s="24" t="s">
        <v>93</v>
      </c>
      <c r="F15" s="5" t="s">
        <v>5</v>
      </c>
    </row>
    <row r="16" spans="4:6" x14ac:dyDescent="0.25">
      <c r="D16" s="23">
        <v>19.288</v>
      </c>
      <c r="E16" s="24" t="s">
        <v>99</v>
      </c>
      <c r="F16" s="5" t="s">
        <v>5</v>
      </c>
    </row>
    <row r="17" spans="4:6" x14ac:dyDescent="0.25">
      <c r="D17" s="23">
        <v>24.867999999999999</v>
      </c>
      <c r="E17" s="24" t="s">
        <v>100</v>
      </c>
      <c r="F17" s="5" t="s">
        <v>5</v>
      </c>
    </row>
    <row r="18" spans="4:6" x14ac:dyDescent="0.25">
      <c r="D18" s="23">
        <v>61.680630000000001</v>
      </c>
      <c r="E18" s="24" t="s">
        <v>88</v>
      </c>
      <c r="F18" s="5" t="s">
        <v>5</v>
      </c>
    </row>
    <row r="19" spans="4:6" x14ac:dyDescent="0.25">
      <c r="D19" s="23">
        <f>7.750742+0.73</f>
        <v>8.4807419999999993</v>
      </c>
      <c r="E19" s="24" t="s">
        <v>74</v>
      </c>
      <c r="F19" s="5" t="s">
        <v>5</v>
      </c>
    </row>
    <row r="20" spans="4:6" x14ac:dyDescent="0.25">
      <c r="D20" s="23">
        <v>3.11</v>
      </c>
      <c r="E20" s="24" t="s">
        <v>72</v>
      </c>
      <c r="F20" s="5" t="s">
        <v>5</v>
      </c>
    </row>
    <row r="21" spans="4:6" x14ac:dyDescent="0.25">
      <c r="D21" s="23">
        <v>51.487000000000002</v>
      </c>
      <c r="E21" s="24" t="s">
        <v>105</v>
      </c>
      <c r="F21" s="5" t="s">
        <v>5</v>
      </c>
    </row>
    <row r="22" spans="4:6" x14ac:dyDescent="0.25">
      <c r="D22" s="23">
        <v>20.084</v>
      </c>
      <c r="E22" s="24" t="s">
        <v>195</v>
      </c>
      <c r="F22" s="5" t="s">
        <v>5</v>
      </c>
    </row>
    <row r="23" spans="4:6" x14ac:dyDescent="0.25">
      <c r="D23" s="23">
        <v>51.665999999999997</v>
      </c>
      <c r="E23" s="24" t="s">
        <v>97</v>
      </c>
      <c r="F23" s="5" t="s">
        <v>5</v>
      </c>
    </row>
    <row r="24" spans="4:6" x14ac:dyDescent="0.25">
      <c r="D24" s="23">
        <f>77.783+0.5</f>
        <v>78.283000000000001</v>
      </c>
      <c r="E24" s="24" t="s">
        <v>94</v>
      </c>
      <c r="F24" s="5" t="s">
        <v>5</v>
      </c>
    </row>
    <row r="25" spans="4:6" x14ac:dyDescent="0.25">
      <c r="D25" s="23">
        <v>24.425939999999997</v>
      </c>
      <c r="E25" s="24" t="s">
        <v>196</v>
      </c>
      <c r="F25" s="5" t="s">
        <v>5</v>
      </c>
    </row>
    <row r="26" spans="4:6" x14ac:dyDescent="0.25">
      <c r="D26" s="23">
        <v>209.733</v>
      </c>
      <c r="E26" s="24" t="s">
        <v>106</v>
      </c>
      <c r="F26" s="5" t="s">
        <v>5</v>
      </c>
    </row>
    <row r="27" spans="4:6" x14ac:dyDescent="0.25">
      <c r="D27" s="23">
        <v>6.4</v>
      </c>
      <c r="E27" s="24" t="s">
        <v>95</v>
      </c>
      <c r="F27" s="5" t="s">
        <v>5</v>
      </c>
    </row>
    <row r="28" spans="4:6" x14ac:dyDescent="0.25">
      <c r="D28" s="23">
        <v>25.629000000000001</v>
      </c>
      <c r="E28" s="24" t="s">
        <v>96</v>
      </c>
      <c r="F28" s="5" t="s">
        <v>5</v>
      </c>
    </row>
    <row r="29" spans="4:6" x14ac:dyDescent="0.25">
      <c r="D29" s="23">
        <v>101.5</v>
      </c>
      <c r="E29" s="24" t="s">
        <v>104</v>
      </c>
      <c r="F29" s="5" t="s">
        <v>5</v>
      </c>
    </row>
    <row r="30" spans="4:6" x14ac:dyDescent="0.25">
      <c r="D30" s="23">
        <v>79.867999999999995</v>
      </c>
      <c r="E30" s="24" t="s">
        <v>103</v>
      </c>
      <c r="F30" s="5" t="s">
        <v>5</v>
      </c>
    </row>
    <row r="31" spans="4:6" x14ac:dyDescent="0.25">
      <c r="D31" s="3"/>
      <c r="E31" s="3"/>
      <c r="F31" s="11" t="s">
        <v>198</v>
      </c>
    </row>
    <row r="32" spans="4:6" x14ac:dyDescent="0.25">
      <c r="D32" s="23">
        <v>38.868780000000001</v>
      </c>
      <c r="E32" s="24" t="s">
        <v>75</v>
      </c>
      <c r="F32" s="5" t="s">
        <v>5</v>
      </c>
    </row>
    <row r="33" spans="4:6" x14ac:dyDescent="0.25">
      <c r="D33" s="23">
        <v>0</v>
      </c>
      <c r="E33" s="24" t="s">
        <v>199</v>
      </c>
      <c r="F33" s="5" t="s">
        <v>5</v>
      </c>
    </row>
    <row r="34" spans="4:6" x14ac:dyDescent="0.25">
      <c r="D34" s="23">
        <v>44.880409999999998</v>
      </c>
      <c r="E34" s="24" t="s">
        <v>85</v>
      </c>
      <c r="F34" s="5" t="s">
        <v>5</v>
      </c>
    </row>
    <row r="35" spans="4:6" x14ac:dyDescent="0.25">
      <c r="D35" s="23">
        <v>52.621199999999995</v>
      </c>
      <c r="E35" s="24" t="s">
        <v>79</v>
      </c>
      <c r="F35" s="5" t="s">
        <v>5</v>
      </c>
    </row>
    <row r="36" spans="4:6" x14ac:dyDescent="0.25">
      <c r="D36" s="23">
        <v>17.486729999999998</v>
      </c>
      <c r="E36" s="24" t="s">
        <v>78</v>
      </c>
      <c r="F36" s="5" t="s">
        <v>5</v>
      </c>
    </row>
    <row r="37" spans="4:6" x14ac:dyDescent="0.25">
      <c r="D37" s="23">
        <v>70.551158600000008</v>
      </c>
      <c r="E37" s="24" t="s">
        <v>73</v>
      </c>
      <c r="F37" s="5" t="s">
        <v>5</v>
      </c>
    </row>
    <row r="38" spans="4:6" x14ac:dyDescent="0.25">
      <c r="D38" s="23">
        <v>46.264360000000003</v>
      </c>
      <c r="E38" s="24" t="s">
        <v>91</v>
      </c>
      <c r="F38" s="5" t="s">
        <v>5</v>
      </c>
    </row>
    <row r="39" spans="4:6" x14ac:dyDescent="0.25">
      <c r="D39" s="23">
        <v>42.439059999999998</v>
      </c>
      <c r="E39" s="24" t="s">
        <v>71</v>
      </c>
      <c r="F39" s="5" t="s">
        <v>5</v>
      </c>
    </row>
    <row r="40" spans="4:6" x14ac:dyDescent="0.25">
      <c r="D40" s="23">
        <v>62.2</v>
      </c>
      <c r="E40" s="24" t="s">
        <v>89</v>
      </c>
      <c r="F40" s="5" t="s">
        <v>5</v>
      </c>
    </row>
    <row r="41" spans="4:6" x14ac:dyDescent="0.25">
      <c r="D41" s="23">
        <v>54.477869999999996</v>
      </c>
      <c r="E41" s="24" t="s">
        <v>83</v>
      </c>
      <c r="F41" s="5" t="s">
        <v>5</v>
      </c>
    </row>
    <row r="42" spans="4:6" x14ac:dyDescent="0.25">
      <c r="D42" s="23">
        <v>18.35211</v>
      </c>
      <c r="E42" s="24" t="s">
        <v>77</v>
      </c>
      <c r="F42" s="5" t="s">
        <v>5</v>
      </c>
    </row>
    <row r="43" spans="4:6" x14ac:dyDescent="0.25">
      <c r="D43" s="23">
        <v>4.6090199999999992</v>
      </c>
      <c r="E43" s="24" t="s">
        <v>92</v>
      </c>
      <c r="F43" s="5" t="s">
        <v>5</v>
      </c>
    </row>
    <row r="44" spans="4:6" x14ac:dyDescent="0.25">
      <c r="D44" s="23">
        <v>7.184099999999999</v>
      </c>
      <c r="E44" s="24" t="s">
        <v>81</v>
      </c>
      <c r="F44" s="5" t="s">
        <v>5</v>
      </c>
    </row>
    <row r="45" spans="4:6" x14ac:dyDescent="0.25">
      <c r="D45" s="23">
        <v>37.592498199999994</v>
      </c>
      <c r="E45" s="24" t="s">
        <v>87</v>
      </c>
      <c r="F45" s="5"/>
    </row>
    <row r="46" spans="4:6" x14ac:dyDescent="0.25">
      <c r="D46" s="23">
        <v>27.999329999999997</v>
      </c>
      <c r="E46" s="24" t="s">
        <v>84</v>
      </c>
      <c r="F46" s="5"/>
    </row>
    <row r="47" spans="4:6" x14ac:dyDescent="0.25">
      <c r="D47" s="23">
        <v>46.587799999999994</v>
      </c>
      <c r="E47" s="24" t="s">
        <v>82</v>
      </c>
      <c r="F47" s="5"/>
    </row>
    <row r="48" spans="4:6" x14ac:dyDescent="0.25">
      <c r="D48" s="23">
        <v>4.1340399999999997</v>
      </c>
      <c r="E48" s="24" t="s">
        <v>90</v>
      </c>
      <c r="F48" s="5"/>
    </row>
    <row r="49" spans="4:6" x14ac:dyDescent="0.25">
      <c r="D49" s="23">
        <v>24.195799999999998</v>
      </c>
      <c r="E49" s="24" t="s">
        <v>76</v>
      </c>
      <c r="F49" s="5"/>
    </row>
    <row r="50" spans="4:6" x14ac:dyDescent="0.25">
      <c r="D50" s="23">
        <v>20.189529100000001</v>
      </c>
      <c r="E50" s="24" t="s">
        <v>80</v>
      </c>
      <c r="F50" s="5"/>
    </row>
    <row r="51" spans="4:6" x14ac:dyDescent="0.25">
      <c r="D51" s="23">
        <v>12.344609999999999</v>
      </c>
      <c r="E51" s="24" t="s">
        <v>200</v>
      </c>
      <c r="F51" s="5"/>
    </row>
    <row r="52" spans="4:6" x14ac:dyDescent="0.25">
      <c r="D52" s="23">
        <v>15.991619999999999</v>
      </c>
      <c r="E52" s="24" t="s">
        <v>201</v>
      </c>
      <c r="F52" s="5"/>
    </row>
    <row r="53" spans="4:6" x14ac:dyDescent="0.25">
      <c r="D53" s="23">
        <v>10.1075</v>
      </c>
      <c r="E53" s="24" t="s">
        <v>202</v>
      </c>
      <c r="F53" s="5"/>
    </row>
    <row r="54" spans="4:6" x14ac:dyDescent="0.25">
      <c r="D54" s="23">
        <v>5.1003999999999996</v>
      </c>
      <c r="E54" s="24" t="s">
        <v>203</v>
      </c>
      <c r="F54" s="5"/>
    </row>
    <row r="55" spans="4:6" x14ac:dyDescent="0.25">
      <c r="D55" s="23">
        <v>79.040649999999999</v>
      </c>
      <c r="E55" s="24" t="s">
        <v>102</v>
      </c>
      <c r="F55" s="5" t="s">
        <v>5</v>
      </c>
    </row>
    <row r="56" spans="4:6" x14ac:dyDescent="0.25">
      <c r="D56" s="23">
        <v>65.31</v>
      </c>
      <c r="E56" s="24" t="s">
        <v>101</v>
      </c>
      <c r="F56" s="5" t="s">
        <v>5</v>
      </c>
    </row>
    <row r="57" spans="4:6" x14ac:dyDescent="0.25">
      <c r="D57" s="23">
        <v>20.46069</v>
      </c>
      <c r="E57" s="24" t="s">
        <v>190</v>
      </c>
      <c r="F57" s="5" t="s">
        <v>5</v>
      </c>
    </row>
    <row r="58" spans="4:6" x14ac:dyDescent="0.25">
      <c r="D58" s="23">
        <v>17.618149999999996</v>
      </c>
      <c r="E58" s="24" t="s">
        <v>204</v>
      </c>
      <c r="F58" s="5" t="s">
        <v>5</v>
      </c>
    </row>
    <row r="59" spans="4:6" x14ac:dyDescent="0.25">
      <c r="D59" s="6">
        <f>SUM(D12:D58)</f>
        <v>1785.6624297999999</v>
      </c>
      <c r="E59" s="2" t="s">
        <v>5</v>
      </c>
      <c r="F59" s="2" t="s">
        <v>107</v>
      </c>
    </row>
    <row r="60" spans="4:6" x14ac:dyDescent="0.25">
      <c r="D60" s="5" t="s">
        <v>5</v>
      </c>
      <c r="E60" s="5" t="s">
        <v>5</v>
      </c>
      <c r="F60" s="5" t="s">
        <v>5</v>
      </c>
    </row>
    <row r="61" spans="4:6" x14ac:dyDescent="0.25">
      <c r="D61" s="2" t="s">
        <v>5</v>
      </c>
      <c r="E61" s="2" t="s">
        <v>5</v>
      </c>
      <c r="F61" s="2" t="s">
        <v>108</v>
      </c>
    </row>
    <row r="62" spans="4:6" x14ac:dyDescent="0.25">
      <c r="D62" s="6">
        <v>0</v>
      </c>
      <c r="E62" s="2" t="s">
        <v>5</v>
      </c>
      <c r="F62" s="2" t="s">
        <v>109</v>
      </c>
    </row>
    <row r="63" spans="4:6" x14ac:dyDescent="0.25">
      <c r="D63" s="5" t="s">
        <v>5</v>
      </c>
      <c r="E63" s="5" t="s">
        <v>5</v>
      </c>
      <c r="F63" s="5" t="s">
        <v>5</v>
      </c>
    </row>
    <row r="64" spans="4:6" x14ac:dyDescent="0.25">
      <c r="D64" s="2" t="s">
        <v>5</v>
      </c>
      <c r="E64" s="2" t="s">
        <v>5</v>
      </c>
      <c r="F64" s="2" t="s">
        <v>110</v>
      </c>
    </row>
    <row r="65" spans="3:6" x14ac:dyDescent="0.25">
      <c r="D65" s="6">
        <v>0</v>
      </c>
      <c r="E65" s="2" t="s">
        <v>5</v>
      </c>
      <c r="F65" s="2" t="s">
        <v>111</v>
      </c>
    </row>
    <row r="66" spans="3:6" x14ac:dyDescent="0.25">
      <c r="D66" s="5" t="s">
        <v>5</v>
      </c>
      <c r="E66" s="5" t="s">
        <v>5</v>
      </c>
      <c r="F66" s="5" t="s">
        <v>5</v>
      </c>
    </row>
    <row r="67" spans="3:6" x14ac:dyDescent="0.25">
      <c r="D67" s="2" t="s">
        <v>5</v>
      </c>
      <c r="E67" s="2" t="s">
        <v>5</v>
      </c>
      <c r="F67" s="2" t="s">
        <v>112</v>
      </c>
    </row>
    <row r="68" spans="3:6" x14ac:dyDescent="0.25">
      <c r="D68" s="3" t="s">
        <v>5</v>
      </c>
      <c r="E68" s="3" t="s">
        <v>5</v>
      </c>
      <c r="F68" s="3" t="s">
        <v>113</v>
      </c>
    </row>
    <row r="69" spans="3:6" x14ac:dyDescent="0.25">
      <c r="D69" s="3" t="s">
        <v>5</v>
      </c>
      <c r="E69" s="3" t="s">
        <v>5</v>
      </c>
      <c r="F69" s="3" t="s">
        <v>114</v>
      </c>
    </row>
    <row r="70" spans="3:6" s="15" customFormat="1" x14ac:dyDescent="0.25">
      <c r="C70"/>
      <c r="D70" s="8">
        <v>3.7934743926396162</v>
      </c>
      <c r="E70" s="5" t="s">
        <v>158</v>
      </c>
      <c r="F70" s="14"/>
    </row>
    <row r="71" spans="3:6" s="15" customFormat="1" x14ac:dyDescent="0.25">
      <c r="C71"/>
      <c r="D71" s="8">
        <v>16.708435185301369</v>
      </c>
      <c r="E71" s="5" t="s">
        <v>160</v>
      </c>
      <c r="F71" s="14"/>
    </row>
    <row r="72" spans="3:6" s="15" customFormat="1" x14ac:dyDescent="0.25">
      <c r="C72"/>
      <c r="D72" s="8">
        <v>4.4584712979871828</v>
      </c>
      <c r="E72" s="5" t="s">
        <v>161</v>
      </c>
      <c r="F72" s="14"/>
    </row>
    <row r="73" spans="3:6" s="15" customFormat="1" x14ac:dyDescent="0.25">
      <c r="C73"/>
      <c r="D73" s="8">
        <v>11.807695665764427</v>
      </c>
      <c r="E73" s="5" t="s">
        <v>167</v>
      </c>
      <c r="F73" s="14"/>
    </row>
    <row r="74" spans="3:6" s="15" customFormat="1" x14ac:dyDescent="0.25">
      <c r="C74"/>
      <c r="D74" s="8">
        <v>7.5407807354762602</v>
      </c>
      <c r="E74" s="5" t="s">
        <v>171</v>
      </c>
      <c r="F74" s="14"/>
    </row>
    <row r="75" spans="3:6" s="15" customFormat="1" x14ac:dyDescent="0.25">
      <c r="C75"/>
      <c r="D75" s="8">
        <v>14.55456324393325</v>
      </c>
      <c r="E75" s="5" t="s">
        <v>172</v>
      </c>
      <c r="F75" s="14"/>
    </row>
    <row r="76" spans="3:6" s="15" customFormat="1" x14ac:dyDescent="0.25">
      <c r="C76"/>
      <c r="D76" s="8">
        <v>7.2626470387554516</v>
      </c>
      <c r="E76" s="5" t="s">
        <v>174</v>
      </c>
      <c r="F76" s="14"/>
    </row>
    <row r="77" spans="3:6" s="15" customFormat="1" x14ac:dyDescent="0.25">
      <c r="C77"/>
      <c r="D77" s="8">
        <v>3.3616621854931887</v>
      </c>
      <c r="E77" s="5" t="s">
        <v>175</v>
      </c>
      <c r="F77" s="14"/>
    </row>
    <row r="78" spans="3:6" s="15" customFormat="1" x14ac:dyDescent="0.25">
      <c r="C78"/>
      <c r="D78" s="8">
        <v>13.414403830482192</v>
      </c>
      <c r="E78" s="5" t="s">
        <v>176</v>
      </c>
      <c r="F78" s="14"/>
    </row>
    <row r="79" spans="3:6" s="15" customFormat="1" x14ac:dyDescent="0.25">
      <c r="C79"/>
      <c r="D79" s="8">
        <v>5.5927514560438354</v>
      </c>
      <c r="E79" s="5" t="s">
        <v>177</v>
      </c>
      <c r="F79" s="14"/>
    </row>
    <row r="80" spans="3:6" s="15" customFormat="1" x14ac:dyDescent="0.25">
      <c r="C80"/>
      <c r="D80" s="8">
        <v>3.7917800104605597</v>
      </c>
      <c r="E80" s="5" t="s">
        <v>179</v>
      </c>
      <c r="F80" s="14"/>
    </row>
    <row r="81" spans="3:6" s="15" customFormat="1" x14ac:dyDescent="0.25">
      <c r="C81"/>
      <c r="D81" s="8">
        <v>3.6571353330383563</v>
      </c>
      <c r="E81" s="5" t="s">
        <v>180</v>
      </c>
      <c r="F81" s="14"/>
    </row>
    <row r="82" spans="3:6" s="15" customFormat="1" x14ac:dyDescent="0.25">
      <c r="C82"/>
      <c r="D82" s="8">
        <v>8.7159489818835638</v>
      </c>
      <c r="E82" s="5" t="s">
        <v>181</v>
      </c>
      <c r="F82" s="14"/>
    </row>
    <row r="83" spans="3:6" s="15" customFormat="1" x14ac:dyDescent="0.25">
      <c r="C83"/>
      <c r="D83" s="8">
        <v>3.2245898187616442</v>
      </c>
      <c r="E83" s="5" t="s">
        <v>182</v>
      </c>
      <c r="F83" s="14"/>
    </row>
    <row r="84" spans="3:6" s="15" customFormat="1" x14ac:dyDescent="0.25">
      <c r="C84"/>
      <c r="D84" s="8">
        <v>11.407435456799339</v>
      </c>
      <c r="E84" s="5" t="s">
        <v>183</v>
      </c>
      <c r="F84" s="14"/>
    </row>
    <row r="85" spans="3:6" s="15" customFormat="1" x14ac:dyDescent="0.25">
      <c r="C85"/>
      <c r="D85" s="8">
        <v>3.2977549543182194</v>
      </c>
      <c r="E85" s="5" t="s">
        <v>187</v>
      </c>
      <c r="F85" s="14"/>
    </row>
    <row r="86" spans="3:6" s="15" customFormat="1" x14ac:dyDescent="0.25">
      <c r="C86"/>
      <c r="D86" s="8">
        <v>14.382861185198633</v>
      </c>
      <c r="E86" s="5" t="s">
        <v>191</v>
      </c>
      <c r="F86" s="14"/>
    </row>
    <row r="87" spans="3:6" x14ac:dyDescent="0.25">
      <c r="D87" s="8">
        <v>0.76538319013698641</v>
      </c>
      <c r="E87" s="5" t="s">
        <v>192</v>
      </c>
    </row>
    <row r="88" spans="3:6" x14ac:dyDescent="0.25">
      <c r="D88" s="6">
        <f>SUM(D70:D87)</f>
        <v>137.73777396247405</v>
      </c>
      <c r="E88" s="2" t="s">
        <v>5</v>
      </c>
      <c r="F88" s="2" t="s">
        <v>115</v>
      </c>
    </row>
    <row r="89" spans="3:6" x14ac:dyDescent="0.25">
      <c r="D89" s="5" t="s">
        <v>5</v>
      </c>
      <c r="E89" s="5" t="s">
        <v>5</v>
      </c>
      <c r="F89" s="5" t="s">
        <v>5</v>
      </c>
    </row>
    <row r="90" spans="3:6" x14ac:dyDescent="0.25">
      <c r="D90" s="2" t="s">
        <v>5</v>
      </c>
      <c r="E90" s="2" t="s">
        <v>5</v>
      </c>
      <c r="F90" s="2" t="s">
        <v>116</v>
      </c>
    </row>
    <row r="91" spans="3:6" x14ac:dyDescent="0.25">
      <c r="D91" s="3" t="s">
        <v>5</v>
      </c>
      <c r="E91" s="3" t="s">
        <v>5</v>
      </c>
      <c r="F91" s="3" t="s">
        <v>117</v>
      </c>
    </row>
    <row r="92" spans="3:6" x14ac:dyDescent="0.25">
      <c r="D92" s="8">
        <v>17.053353263346256</v>
      </c>
      <c r="E92" s="5" t="s">
        <v>139</v>
      </c>
    </row>
    <row r="93" spans="3:6" x14ac:dyDescent="0.25">
      <c r="D93" s="8">
        <v>40.76</v>
      </c>
      <c r="E93" s="5" t="s">
        <v>140</v>
      </c>
    </row>
    <row r="94" spans="3:6" x14ac:dyDescent="0.25">
      <c r="D94" s="8">
        <v>16.6743931753265</v>
      </c>
      <c r="E94" s="5" t="s">
        <v>141</v>
      </c>
    </row>
    <row r="95" spans="3:6" x14ac:dyDescent="0.25">
      <c r="D95" s="8">
        <v>23.225329232006068</v>
      </c>
      <c r="E95" s="5" t="s">
        <v>142</v>
      </c>
    </row>
    <row r="96" spans="3:6" x14ac:dyDescent="0.25">
      <c r="D96" s="8">
        <v>2.0193460373914505</v>
      </c>
      <c r="E96" s="5" t="s">
        <v>143</v>
      </c>
    </row>
    <row r="97" spans="4:6" x14ac:dyDescent="0.25">
      <c r="D97" s="3" t="s">
        <v>5</v>
      </c>
      <c r="E97" s="3" t="s">
        <v>5</v>
      </c>
      <c r="F97" s="3" t="s">
        <v>118</v>
      </c>
    </row>
    <row r="98" spans="4:6" x14ac:dyDescent="0.25">
      <c r="D98" s="8">
        <v>16.115193737980736</v>
      </c>
      <c r="E98" s="5" t="s">
        <v>144</v>
      </c>
      <c r="F98" s="5" t="s">
        <v>5</v>
      </c>
    </row>
    <row r="99" spans="4:6" x14ac:dyDescent="0.25">
      <c r="D99" s="8">
        <v>7.9552152524778075</v>
      </c>
      <c r="E99" s="5" t="s">
        <v>145</v>
      </c>
      <c r="F99" s="5"/>
    </row>
    <row r="100" spans="4:6" x14ac:dyDescent="0.25">
      <c r="D100" s="8">
        <v>3.5335474604465751</v>
      </c>
      <c r="E100" s="5" t="s">
        <v>146</v>
      </c>
      <c r="F100" s="5"/>
    </row>
    <row r="101" spans="4:6" x14ac:dyDescent="0.25">
      <c r="D101" s="8">
        <v>4.7188012937754511</v>
      </c>
      <c r="E101" s="5" t="s">
        <v>147</v>
      </c>
      <c r="F101" s="5"/>
    </row>
    <row r="102" spans="4:6" x14ac:dyDescent="0.25">
      <c r="D102" s="8">
        <f>102.902588023049+0.13</f>
        <v>103.032588023049</v>
      </c>
      <c r="E102" s="5" t="s">
        <v>148</v>
      </c>
      <c r="F102" s="5"/>
    </row>
    <row r="103" spans="4:6" x14ac:dyDescent="0.25">
      <c r="D103" s="8">
        <v>11.107069968564655</v>
      </c>
      <c r="E103" s="5" t="s">
        <v>149</v>
      </c>
      <c r="F103" s="5"/>
    </row>
    <row r="104" spans="4:6" x14ac:dyDescent="0.25">
      <c r="D104" s="8">
        <v>19.898156621672545</v>
      </c>
      <c r="E104" s="5" t="s">
        <v>150</v>
      </c>
      <c r="F104" s="5"/>
    </row>
    <row r="105" spans="4:6" x14ac:dyDescent="0.25">
      <c r="D105" s="8">
        <v>15.575050342640248</v>
      </c>
      <c r="E105" s="5" t="s">
        <v>151</v>
      </c>
      <c r="F105" s="5"/>
    </row>
    <row r="106" spans="4:6" x14ac:dyDescent="0.25">
      <c r="D106" s="8">
        <v>6.4563042878212045</v>
      </c>
      <c r="E106" s="5" t="s">
        <v>152</v>
      </c>
      <c r="F106" s="5"/>
    </row>
    <row r="107" spans="4:6" x14ac:dyDescent="0.25">
      <c r="D107" s="8">
        <v>19.583534919979698</v>
      </c>
      <c r="E107" s="5" t="s">
        <v>119</v>
      </c>
      <c r="F107" s="5"/>
    </row>
    <row r="108" spans="4:6" x14ac:dyDescent="0.25">
      <c r="D108" s="8">
        <v>0.5330160034221918</v>
      </c>
      <c r="E108" s="5" t="s">
        <v>153</v>
      </c>
      <c r="F108" s="5"/>
    </row>
    <row r="109" spans="4:6" x14ac:dyDescent="0.25">
      <c r="D109" s="8">
        <v>21.865743428335996</v>
      </c>
      <c r="E109" s="5" t="s">
        <v>154</v>
      </c>
      <c r="F109" s="5"/>
    </row>
    <row r="110" spans="4:6" x14ac:dyDescent="0.25">
      <c r="D110" s="8">
        <v>0.62903014305336968</v>
      </c>
      <c r="E110" s="5" t="s">
        <v>155</v>
      </c>
      <c r="F110" s="5"/>
    </row>
    <row r="111" spans="4:6" x14ac:dyDescent="0.25">
      <c r="D111" s="8">
        <v>15.748423267663554</v>
      </c>
      <c r="E111" s="5" t="s">
        <v>156</v>
      </c>
      <c r="F111" s="5"/>
    </row>
    <row r="112" spans="4:6" x14ac:dyDescent="0.25">
      <c r="D112" s="8">
        <v>7.9650326947943304</v>
      </c>
      <c r="E112" s="5" t="s">
        <v>157</v>
      </c>
      <c r="F112" s="5"/>
    </row>
    <row r="113" spans="4:6" x14ac:dyDescent="0.25">
      <c r="D113" s="8">
        <v>0.37063214349632873</v>
      </c>
      <c r="E113" s="5" t="s">
        <v>159</v>
      </c>
      <c r="F113" s="5"/>
    </row>
    <row r="114" spans="4:6" x14ac:dyDescent="0.25">
      <c r="D114" s="8">
        <v>6.4396066918758885</v>
      </c>
      <c r="E114" s="5" t="s">
        <v>162</v>
      </c>
      <c r="F114" s="5"/>
    </row>
    <row r="115" spans="4:6" x14ac:dyDescent="0.25">
      <c r="D115" s="8">
        <v>15.958095882791012</v>
      </c>
      <c r="E115" s="5" t="s">
        <v>163</v>
      </c>
      <c r="F115" s="5"/>
    </row>
    <row r="116" spans="4:6" x14ac:dyDescent="0.25">
      <c r="D116" s="8">
        <v>4.8585063236132058</v>
      </c>
      <c r="E116" s="5" t="s">
        <v>164</v>
      </c>
      <c r="F116" s="5"/>
    </row>
    <row r="117" spans="4:6" x14ac:dyDescent="0.25">
      <c r="D117" s="8">
        <v>0.91172007486553419</v>
      </c>
      <c r="E117" s="5" t="s">
        <v>165</v>
      </c>
      <c r="F117" s="5"/>
    </row>
    <row r="118" spans="4:6" x14ac:dyDescent="0.25">
      <c r="D118" s="8">
        <v>7.9759605266615345</v>
      </c>
      <c r="E118" s="5" t="s">
        <v>166</v>
      </c>
      <c r="F118" s="5"/>
    </row>
    <row r="119" spans="4:6" x14ac:dyDescent="0.25">
      <c r="D119" s="8">
        <v>7.4533155223627396</v>
      </c>
      <c r="E119" s="5" t="s">
        <v>168</v>
      </c>
      <c r="F119" s="5"/>
    </row>
    <row r="120" spans="4:6" x14ac:dyDescent="0.25">
      <c r="D120" s="8">
        <v>3.0371158634989035</v>
      </c>
      <c r="E120" s="5" t="s">
        <v>169</v>
      </c>
      <c r="F120" s="5"/>
    </row>
    <row r="121" spans="4:6" x14ac:dyDescent="0.25">
      <c r="D121" s="8">
        <v>15.538737981106852</v>
      </c>
      <c r="E121" s="5" t="s">
        <v>173</v>
      </c>
      <c r="F121" s="5"/>
    </row>
    <row r="122" spans="4:6" x14ac:dyDescent="0.25">
      <c r="D122" s="8">
        <v>1.4058482791747946</v>
      </c>
      <c r="E122" s="5" t="s">
        <v>181</v>
      </c>
      <c r="F122" s="5"/>
    </row>
    <row r="123" spans="4:6" x14ac:dyDescent="0.25">
      <c r="D123" s="8">
        <v>0.18171725992747945</v>
      </c>
      <c r="E123" s="5" t="s">
        <v>186</v>
      </c>
      <c r="F123" s="5"/>
    </row>
    <row r="124" spans="4:6" x14ac:dyDescent="0.25">
      <c r="D124" s="8">
        <v>6.83</v>
      </c>
      <c r="E124" s="5" t="s">
        <v>193</v>
      </c>
      <c r="F124" s="5"/>
    </row>
    <row r="125" spans="4:6" x14ac:dyDescent="0.25">
      <c r="D125" s="8">
        <v>0.13763078158904113</v>
      </c>
      <c r="E125" s="5" t="s">
        <v>185</v>
      </c>
      <c r="F125" s="5"/>
    </row>
    <row r="126" spans="4:6" x14ac:dyDescent="0.25">
      <c r="D126" s="8">
        <v>1.4570221360963016</v>
      </c>
      <c r="E126" s="5" t="s">
        <v>138</v>
      </c>
      <c r="F126" s="5"/>
    </row>
    <row r="127" spans="4:6" x14ac:dyDescent="0.25">
      <c r="D127" s="8">
        <v>9.082652765753424E-2</v>
      </c>
      <c r="E127" s="5" t="s">
        <v>184</v>
      </c>
      <c r="F127" s="5"/>
    </row>
    <row r="128" spans="4:6" x14ac:dyDescent="0.25">
      <c r="D128" s="8">
        <v>1.5379807582473977</v>
      </c>
      <c r="E128" s="5" t="s">
        <v>170</v>
      </c>
      <c r="F128" s="5"/>
    </row>
    <row r="129" spans="4:6" x14ac:dyDescent="0.25">
      <c r="D129" s="8">
        <v>12.202408690616437</v>
      </c>
      <c r="E129" s="5" t="s">
        <v>178</v>
      </c>
      <c r="F129" s="5"/>
    </row>
    <row r="130" spans="4:6" x14ac:dyDescent="0.25">
      <c r="D130" s="6">
        <f>SUM(D92:D129)</f>
        <v>440.83625459732849</v>
      </c>
      <c r="E130" s="2" t="s">
        <v>5</v>
      </c>
      <c r="F130" s="2" t="s">
        <v>137</v>
      </c>
    </row>
    <row r="131" spans="4:6" x14ac:dyDescent="0.25">
      <c r="D131" s="6">
        <f>D130+D88+D59</f>
        <v>2364.2364583598023</v>
      </c>
      <c r="E131" s="2" t="s">
        <v>5</v>
      </c>
      <c r="F131" s="2" t="s">
        <v>120</v>
      </c>
    </row>
    <row r="132" spans="4:6" x14ac:dyDescent="0.25">
      <c r="D132" s="6">
        <f>+'נספח 1 '!M47</f>
        <v>1110216.9870600002</v>
      </c>
      <c r="E132" s="2" t="s">
        <v>5</v>
      </c>
      <c r="F132" s="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2021-05-19T13:35:32Z</dcterms:created>
  <dcterms:modified xsi:type="dcterms:W3CDTF">2022-03-29T09:13:38Z</dcterms:modified>
</cp:coreProperties>
</file>